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swvmhr.sharepoint.com/Gedeelde documenten/SAMENWERKINGSVERBAND m.i.v. 01-2014/PO-VO/Aanmeldprocedure schooljaar 2023-2024/"/>
    </mc:Choice>
  </mc:AlternateContent>
  <xr:revisionPtr revIDLastSave="0" documentId="8_{28E4EBCD-A0B9-4953-8C5D-1FE37642C858}" xr6:coauthVersionLast="47" xr6:coauthVersionMax="47" xr10:uidLastSave="{00000000-0000-0000-0000-000000000000}"/>
  <bookViews>
    <workbookView xWindow="-110" yWindow="-110" windowWidth="19420" windowHeight="10420" tabRatio="303" xr2:uid="{00000000-000D-0000-FFFF-FFFF00000000}"/>
  </bookViews>
  <sheets>
    <sheet name="invoer" sheetId="1" r:id="rId1"/>
    <sheet name="didleeftijd" sheetId="2" state="hidden" r:id="rId2"/>
    <sheet name="rolmenu" sheetId="3" state="hidden" r:id="rId3"/>
    <sheet name="CITO_BLezen" sheetId="7" state="hidden" r:id="rId4"/>
    <sheet name="CITO_Spelling" sheetId="8" state="hidden" r:id="rId5"/>
    <sheet name="CITO_Rekenen" sheetId="9" state="hidden" r:id="rId6"/>
    <sheet name="Cito_dmt" sheetId="6" state="hidden" r:id="rId7"/>
  </sheets>
  <definedNames>
    <definedName name="_DMT3">Cito_dmt!$G$9:$I$182</definedName>
    <definedName name="_xlnm._FilterDatabase" localSheetId="0" hidden="1">invoer!$A$9:$K$20</definedName>
    <definedName name="aantal_goed">CITO_Rekenen!$I$16:$J$16</definedName>
    <definedName name="_xlnm.Print_Area" localSheetId="3">CITO_BLezen!$A$1</definedName>
    <definedName name="_xlnm.Print_Area" localSheetId="6">Cito_dmt!$D$6</definedName>
    <definedName name="_xlnm.Print_Area" localSheetId="4">CITO_Spelling!$A$1</definedName>
    <definedName name="_xlnm.Print_Area" localSheetId="1">didleeftijd!$A$1</definedName>
    <definedName name="_xlnm.Print_Area" localSheetId="0">invoer!$A$1:$K$20</definedName>
    <definedName name="_xlnm.Print_Area" localSheetId="2">rolmenu!$A$2</definedName>
    <definedName name="BL_E4_M5_cito3.0">CITO_BLezen!$D$11:$F$64</definedName>
    <definedName name="BL_E5_cito3.0">CITO_BLezen!$L$11:$N$64</definedName>
    <definedName name="BL_E6_cito3.0">CITO_BLezen!$T$11:$V$88</definedName>
    <definedName name="BL_E7_cito3.0">CITO_BLezen!$AB$11:$AD$86</definedName>
    <definedName name="BL_M5_cito3.0">CITO_BLezen!$H$11:$J$64</definedName>
    <definedName name="BL_M6_cito3.0">CITO_BLezen!$P$11:$R$88</definedName>
    <definedName name="BL_M7_cito3.0">CITO_BLezen!$X$11:$Z$87</definedName>
    <definedName name="didleeftijd">invoer!$I$10:$I$20</definedName>
    <definedName name="dle">invoer!$H$10:$H$20</definedName>
    <definedName name="DMT_kaart_123_norm2017">Cito_dmt!$P$8:$S$460</definedName>
    <definedName name="DMT_kaart_23_norm2017">Cito_dmt!$U$8:$X$310</definedName>
    <definedName name="gebdatum">invoer!$E$7</definedName>
    <definedName name="grensdatum">didleeftijd!$A$17</definedName>
    <definedName name="idem">CITO_Rekenen!$J$16:$J$77</definedName>
    <definedName name="lijst_cito_tl_">rolmenu!$C$3:$C$11</definedName>
    <definedName name="lijstdidleeftijd">didleeftijd!$A$3:$C$14</definedName>
    <definedName name="LOVS2.0_BegrijpendLezen_M5_start_vervolg1">rolmenu!$C$15:$C$21</definedName>
    <definedName name="maanden">rolmenu!$J$1:$J$12</definedName>
    <definedName name="Naam_DMT">rolmenu!$C$1:$C$2</definedName>
    <definedName name="naambl">rolmenu!$C$15:$C$21</definedName>
    <definedName name="naamrek">rolmenu!$C$34:$C$43</definedName>
    <definedName name="naamspelling">rolmenu!$C$23:$C$32</definedName>
    <definedName name="Rekenen_Wiskunde_E4M5_cito3.0">CITO_Rekenen!$D$15:$F$78</definedName>
    <definedName name="Rekenen_Wiskunde_E5_cito3.0">CITO_Rekenen!$P$15:$R$102</definedName>
    <definedName name="Rekenen_Wiskunde_E5M6_cito3.0">CITO_Rekenen!$T$15:$V$113</definedName>
    <definedName name="Rekenen_Wiskunde_E6_cito3.0">CITO_Rekenen!$AF$15:$AH$113</definedName>
    <definedName name="Rekenen_Wiskunde_E7_cito3.0">CITO_Rekenen!$AN$15:$AP$113</definedName>
    <definedName name="Rekenen_wiskunde_M5_cito3.0">CITO_Rekenen!$H$15:$J$78</definedName>
    <definedName name="Rekenen_Wiskunde_M5E5_cito3.0">CITO_Rekenen!$L$15:$N$78</definedName>
    <definedName name="Rekenen_wiskunde_M6_cito3.0">CITO_Rekenen!$X$15:$Z$113</definedName>
    <definedName name="Rekenen_Wiskunde_M6E6_cito3.0">CITO_Rekenen!$AB$15:$AD$113</definedName>
    <definedName name="Rekenen_wiskunde_M7_cito3.0">CITO_Rekenen!$AJ$15:$AL$113</definedName>
    <definedName name="rendement">invoer!$J$10:$J$20</definedName>
    <definedName name="Score_CITO_Rek">invoer!$F$19</definedName>
    <definedName name="score_CITO_Spelling">invoer!$F$16</definedName>
    <definedName name="score_citoBL">invoer!$F$13</definedName>
    <definedName name="score_DMT">invoer!$F$10</definedName>
    <definedName name="Spelling_E4M5_cito3.0">CITO_Spelling!$D$13:$F$65</definedName>
    <definedName name="Spelling_E5_cito3.0">CITO_Spelling!$P$13:$R$65</definedName>
    <definedName name="Spelling_E5M6_cito3.0">CITO_Spelling!$T$13:$V$66</definedName>
    <definedName name="Spelling_E6_cito3.0">CITO_Spelling!$AF$13:$AH$66</definedName>
    <definedName name="Spelling_E7_cito3.0">CITO_Spelling!$AN$13:$AP$66</definedName>
    <definedName name="Spelling_M5_cito3.0">CITO_Spelling!$H$13:$J$65</definedName>
    <definedName name="Spelling_M5E5_cito3.0">CITO_Spelling!$L$13:$N$65</definedName>
    <definedName name="Spelling_M6_cito3.0">CITO_Spelling!$X$13:$Z$66</definedName>
    <definedName name="Spelling_M6E6_cito3.0">CITO_Spelling!$AB$13:$AD$66</definedName>
    <definedName name="Spelling_M7_cito3.0">CITO_Spelling!$AJ$13:$AL$66</definedName>
    <definedName name="toetsmaand">invoer!$E$10:$E$20</definedName>
    <definedName name="vul_correcte_score_in">CITO_Rekenen!$I$16:$I$77</definedName>
    <definedName name="Zoek_BL">CITO_BLezen!$A$2:$C$8</definedName>
    <definedName name="Zoek_DMT">Cito_dmt!$A$3:$C$4</definedName>
    <definedName name="Zoek_Rekenen">CITO_Rekenen!$A$2:$C$11</definedName>
    <definedName name="Zoek_Spelling">CITO_Spelling!$A$2:$C$11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6" l="1"/>
  <c r="H10" i="1" s="1"/>
  <c r="B4" i="6"/>
  <c r="G10" i="1" s="1"/>
  <c r="C3" i="6"/>
  <c r="B3" i="6"/>
  <c r="C6" i="9"/>
  <c r="B6" i="9"/>
  <c r="C11" i="9"/>
  <c r="B11" i="9"/>
  <c r="C6" i="8"/>
  <c r="C11" i="8"/>
  <c r="B6" i="8"/>
  <c r="B11" i="8"/>
  <c r="C5" i="7"/>
  <c r="C8" i="7"/>
  <c r="B5" i="7"/>
  <c r="B8" i="7"/>
  <c r="C9" i="9" l="1"/>
  <c r="B9" i="9"/>
  <c r="C10" i="9"/>
  <c r="B10" i="9"/>
  <c r="C5" i="9"/>
  <c r="B5" i="9"/>
  <c r="B4" i="9"/>
  <c r="C4" i="9"/>
  <c r="C3" i="9"/>
  <c r="B3" i="9"/>
  <c r="C8" i="9"/>
  <c r="B8" i="9"/>
  <c r="C7" i="9"/>
  <c r="B7" i="9"/>
  <c r="C2" i="9"/>
  <c r="B2" i="9"/>
  <c r="C5" i="8" l="1"/>
  <c r="B5" i="8"/>
  <c r="C10" i="8"/>
  <c r="B10" i="8"/>
  <c r="C9" i="8"/>
  <c r="B9" i="8"/>
  <c r="C4" i="8"/>
  <c r="B4" i="8"/>
  <c r="C3" i="8"/>
  <c r="B3" i="8"/>
  <c r="C8" i="8"/>
  <c r="B8" i="8"/>
  <c r="C7" i="8"/>
  <c r="B7" i="8"/>
  <c r="C2" i="8"/>
  <c r="B2" i="8"/>
  <c r="B2" i="7"/>
  <c r="C6" i="7"/>
  <c r="B6" i="7"/>
  <c r="C4" i="7" l="1"/>
  <c r="B4" i="7"/>
  <c r="C2" i="7"/>
  <c r="C7" i="7"/>
  <c r="B7" i="7"/>
  <c r="C3" i="7"/>
  <c r="B3" i="7"/>
  <c r="I10" i="1" l="1"/>
  <c r="G19" i="1"/>
  <c r="H16" i="1"/>
  <c r="G16" i="1"/>
  <c r="I13" i="1"/>
  <c r="I14" i="1"/>
  <c r="J14" i="1" s="1"/>
  <c r="K14" i="1" s="1"/>
  <c r="I16" i="1"/>
  <c r="I17" i="1"/>
  <c r="J17" i="1" s="1"/>
  <c r="K17" i="1" s="1"/>
  <c r="I19" i="1"/>
  <c r="I20" i="1"/>
  <c r="J20" i="1" s="1"/>
  <c r="K20" i="1" s="1"/>
  <c r="I11" i="1"/>
  <c r="J11" i="1" s="1"/>
  <c r="K11" i="1" s="1"/>
  <c r="J12" i="1"/>
  <c r="J15" i="1"/>
  <c r="J18" i="1"/>
  <c r="H19" i="1"/>
  <c r="J10" i="1" l="1"/>
  <c r="K10" i="1" s="1"/>
  <c r="J19" i="1"/>
  <c r="K19" i="1" s="1"/>
  <c r="J16" i="1"/>
  <c r="K16" i="1" s="1"/>
  <c r="G13" i="1"/>
  <c r="H13" i="1"/>
  <c r="J13" i="1" s="1"/>
  <c r="K13" i="1" s="1"/>
</calcChain>
</file>

<file path=xl/sharedStrings.xml><?xml version="1.0" encoding="utf-8"?>
<sst xmlns="http://schemas.openxmlformats.org/spreadsheetml/2006/main" count="2984" uniqueCount="326">
  <si>
    <t>Tabel relatieve leerachterstand</t>
  </si>
  <si>
    <t>niveau vmbo/lwoo/pro</t>
  </si>
  <si>
    <r>
      <t>Vul de</t>
    </r>
    <r>
      <rPr>
        <sz val="11"/>
        <rFont val="Arial"/>
        <family val="2"/>
      </rPr>
      <t xml:space="preserve"> </t>
    </r>
    <r>
      <rPr>
        <b/>
        <i/>
        <sz val="11"/>
        <color indexed="13"/>
        <rFont val="Arial"/>
        <family val="2"/>
      </rPr>
      <t>geel</t>
    </r>
    <r>
      <rPr>
        <b/>
        <i/>
        <sz val="11"/>
        <rFont val="Arial"/>
        <family val="2"/>
      </rPr>
      <t xml:space="preserve"> gekleurde cellen in!</t>
    </r>
  </si>
  <si>
    <t>Naam school</t>
  </si>
  <si>
    <t>Plaats</t>
  </si>
  <si>
    <t>naam leerling</t>
  </si>
  <si>
    <t>geboorte-datum</t>
  </si>
  <si>
    <t>**</t>
  </si>
  <si>
    <t>*</t>
  </si>
  <si>
    <t>Keuze uit toetsen en versie</t>
  </si>
  <si>
    <t>toets maand</t>
  </si>
  <si>
    <t>score</t>
  </si>
  <si>
    <t>vaardig heid</t>
  </si>
  <si>
    <t>dle</t>
  </si>
  <si>
    <t>didactische leeftijd</t>
  </si>
  <si>
    <t>leer-achterstand</t>
  </si>
  <si>
    <t>VO-niveau</t>
  </si>
  <si>
    <t>Technisch lezen</t>
  </si>
  <si>
    <t xml:space="preserve"> Drie Minuten toets </t>
  </si>
  <si>
    <t>Anders:</t>
  </si>
  <si>
    <t>Begrijpend lezen</t>
  </si>
  <si>
    <t>Cito</t>
  </si>
  <si>
    <t>LOVS</t>
  </si>
  <si>
    <t>nov</t>
  </si>
  <si>
    <t>Spelling</t>
  </si>
  <si>
    <t>Rekenen en wiskunde totaal</t>
  </si>
  <si>
    <t>Toets maand</t>
  </si>
  <si>
    <t>apr</t>
  </si>
  <si>
    <t>aug</t>
  </si>
  <si>
    <t>dec</t>
  </si>
  <si>
    <t>feb</t>
  </si>
  <si>
    <t>jan</t>
  </si>
  <si>
    <t>jul</t>
  </si>
  <si>
    <t>jun</t>
  </si>
  <si>
    <t>mei</t>
  </si>
  <si>
    <t>mrt</t>
  </si>
  <si>
    <t>okt</t>
  </si>
  <si>
    <t>sep</t>
  </si>
  <si>
    <t>grensdatum</t>
  </si>
  <si>
    <t xml:space="preserve">Cito Drie Minuten toets </t>
  </si>
  <si>
    <t>maanden</t>
  </si>
  <si>
    <t>Begrijpend Lezen</t>
  </si>
  <si>
    <t>Rekenen</t>
  </si>
  <si>
    <t>vaardigheid</t>
  </si>
  <si>
    <t xml:space="preserve"> aantal goed gelezen</t>
  </si>
  <si>
    <t>&lt;9**</t>
  </si>
  <si>
    <t>9**</t>
  </si>
  <si>
    <t>10**</t>
  </si>
  <si>
    <t>11**</t>
  </si>
  <si>
    <t>12**</t>
  </si>
  <si>
    <t>13**</t>
  </si>
  <si>
    <t>14**</t>
  </si>
  <si>
    <t>15**</t>
  </si>
  <si>
    <t>16**</t>
  </si>
  <si>
    <t>17**</t>
  </si>
  <si>
    <t>18**</t>
  </si>
  <si>
    <t>19**</t>
  </si>
  <si>
    <t>20**</t>
  </si>
  <si>
    <t>21**</t>
  </si>
  <si>
    <t>22**</t>
  </si>
  <si>
    <t>23**</t>
  </si>
  <si>
    <t>24**</t>
  </si>
  <si>
    <t>25**</t>
  </si>
  <si>
    <t>26**</t>
  </si>
  <si>
    <t>27*</t>
  </si>
  <si>
    <t>27**</t>
  </si>
  <si>
    <t>28**</t>
  </si>
  <si>
    <t>29**</t>
  </si>
  <si>
    <t>30**</t>
  </si>
  <si>
    <t>31**</t>
  </si>
  <si>
    <t>32**</t>
  </si>
  <si>
    <t>33**</t>
  </si>
  <si>
    <t>34**</t>
  </si>
  <si>
    <t>35*</t>
  </si>
  <si>
    <t>36*</t>
  </si>
  <si>
    <t>37*</t>
  </si>
  <si>
    <t>38*</t>
  </si>
  <si>
    <t>39*</t>
  </si>
  <si>
    <t>40*</t>
  </si>
  <si>
    <t>46*</t>
  </si>
  <si>
    <t>41*</t>
  </si>
  <si>
    <t>47*</t>
  </si>
  <si>
    <t>42*</t>
  </si>
  <si>
    <t>48*</t>
  </si>
  <si>
    <t>43*</t>
  </si>
  <si>
    <t>49*</t>
  </si>
  <si>
    <t>50*</t>
  </si>
  <si>
    <t>44*</t>
  </si>
  <si>
    <t>51*</t>
  </si>
  <si>
    <t>52*</t>
  </si>
  <si>
    <t>45*</t>
  </si>
  <si>
    <t>53*</t>
  </si>
  <si>
    <t>54*</t>
  </si>
  <si>
    <t>55*</t>
  </si>
  <si>
    <t>56*</t>
  </si>
  <si>
    <t>aantal goed</t>
  </si>
  <si>
    <t>vaardigheid (CLIB)</t>
  </si>
  <si>
    <t>DLE volgens database</t>
  </si>
  <si>
    <t>&lt;10**</t>
  </si>
  <si>
    <t>&lt;11**</t>
  </si>
  <si>
    <t>&gt;53*</t>
  </si>
  <si>
    <t>&gt;52*</t>
  </si>
  <si>
    <t>&gt;54*</t>
  </si>
  <si>
    <t>&gt;55</t>
  </si>
  <si>
    <t xml:space="preserve">vul correcte score in! </t>
  </si>
  <si>
    <t>idem</t>
  </si>
  <si>
    <t>&lt;5</t>
  </si>
  <si>
    <t>&lt;6**</t>
  </si>
  <si>
    <t>&lt;5**</t>
  </si>
  <si>
    <t>&lt;7**</t>
  </si>
  <si>
    <t>5**</t>
  </si>
  <si>
    <t>7**</t>
  </si>
  <si>
    <t>8**</t>
  </si>
  <si>
    <t>6**</t>
  </si>
  <si>
    <t>&gt;45*</t>
  </si>
  <si>
    <t>Rekenen Wiskunde M6</t>
  </si>
  <si>
    <t>Rekenen Wiskunde M7</t>
  </si>
  <si>
    <t>dle vls database</t>
  </si>
  <si>
    <t>Aantal goed gelezen woorden</t>
  </si>
  <si>
    <t>OUD</t>
  </si>
  <si>
    <r>
      <t xml:space="preserve">CITO Drie minuten toets </t>
    </r>
    <r>
      <rPr>
        <b/>
        <u/>
        <sz val="10"/>
        <color indexed="10"/>
        <rFont val="Arial"/>
        <family val="2"/>
      </rPr>
      <t>kaart 3.</t>
    </r>
  </si>
  <si>
    <t>DMT kaart 3, norm 6 sept 2010</t>
  </si>
  <si>
    <t>DMT kaart 1+2+3, norm 6 sept 2010</t>
  </si>
  <si>
    <t>aantal goed gelezen woorden</t>
  </si>
  <si>
    <t>&lt;4</t>
  </si>
  <si>
    <t>&lt;19</t>
  </si>
  <si>
    <t>0-58</t>
  </si>
  <si>
    <t>59-64</t>
  </si>
  <si>
    <t>65-75</t>
  </si>
  <si>
    <t>76-85</t>
  </si>
  <si>
    <t>86-96</t>
  </si>
  <si>
    <t>97-106</t>
  </si>
  <si>
    <t>107-116</t>
  </si>
  <si>
    <t>117 - 126</t>
  </si>
  <si>
    <t>127 - 137</t>
  </si>
  <si>
    <t>138 - 147</t>
  </si>
  <si>
    <t>148 - 157</t>
  </si>
  <si>
    <t>158 - 165</t>
  </si>
  <si>
    <t>166 - 172</t>
  </si>
  <si>
    <t>173 - 179</t>
  </si>
  <si>
    <t>180 - 186</t>
  </si>
  <si>
    <t>187 - 191</t>
  </si>
  <si>
    <t>192 - 196</t>
  </si>
  <si>
    <t>197 - 202</t>
  </si>
  <si>
    <t>203 - 206</t>
  </si>
  <si>
    <t>207 - 212</t>
  </si>
  <si>
    <t>213 - 217</t>
  </si>
  <si>
    <t>218 - 221</t>
  </si>
  <si>
    <t>222 - 224</t>
  </si>
  <si>
    <t>225 - 227</t>
  </si>
  <si>
    <t>228 - 230</t>
  </si>
  <si>
    <t>231 - 233</t>
  </si>
  <si>
    <t>234 - 236</t>
  </si>
  <si>
    <t>237 - 239</t>
  </si>
  <si>
    <t>240 - 242</t>
  </si>
  <si>
    <t>243 - 245</t>
  </si>
  <si>
    <t>246 - 248</t>
  </si>
  <si>
    <t>249 - 251</t>
  </si>
  <si>
    <t>252 - 254</t>
  </si>
  <si>
    <t>255 - 257</t>
  </si>
  <si>
    <t>258 - 260</t>
  </si>
  <si>
    <t>261 - 262</t>
  </si>
  <si>
    <t>263 - 264</t>
  </si>
  <si>
    <t>266 - 267</t>
  </si>
  <si>
    <t>269 - 270</t>
  </si>
  <si>
    <t>271 - 272</t>
  </si>
  <si>
    <t>273 - 276</t>
  </si>
  <si>
    <t>277 - 280</t>
  </si>
  <si>
    <t>281 - 283</t>
  </si>
  <si>
    <t>284 - 286</t>
  </si>
  <si>
    <t>294 - 420</t>
  </si>
  <si>
    <t>&gt;96</t>
  </si>
  <si>
    <t>&gt;56</t>
  </si>
  <si>
    <r>
      <t xml:space="preserve">Toets op maat. Neem toets van een </t>
    </r>
    <r>
      <rPr>
        <b/>
        <i/>
        <sz val="9"/>
        <rFont val="Arial"/>
        <family val="2"/>
      </rPr>
      <t>lager</t>
    </r>
    <r>
      <rPr>
        <i/>
        <sz val="9"/>
        <rFont val="Arial"/>
        <family val="2"/>
      </rPr>
      <t xml:space="preserve"> leerjaar, dle onbetrouwbaar.</t>
    </r>
  </si>
  <si>
    <r>
      <t xml:space="preserve">Toets op maat. Neem toets van een </t>
    </r>
    <r>
      <rPr>
        <b/>
        <i/>
        <sz val="9"/>
        <rFont val="Arial"/>
        <family val="2"/>
      </rPr>
      <t>hoger</t>
    </r>
    <r>
      <rPr>
        <i/>
        <sz val="9"/>
        <rFont val="Arial"/>
        <family val="2"/>
      </rPr>
      <t xml:space="preserve"> leerjaar, dle onbetrouwbaar.</t>
    </r>
  </si>
  <si>
    <t>Cito LOVS 3.0</t>
  </si>
  <si>
    <t>CITO 3.0</t>
  </si>
  <si>
    <t>BL E5</t>
  </si>
  <si>
    <t>&gt;196</t>
  </si>
  <si>
    <t>Rekenen Wiskunde E5</t>
  </si>
  <si>
    <t>Rekenen Wiskunde E6</t>
  </si>
  <si>
    <t>Spelling E5</t>
  </si>
  <si>
    <t>Spelling E6</t>
  </si>
  <si>
    <t>&gt;220</t>
  </si>
  <si>
    <t>BL E6</t>
  </si>
  <si>
    <t>BL E4-M5</t>
  </si>
  <si>
    <t>BL M5</t>
  </si>
  <si>
    <t>BL M6</t>
  </si>
  <si>
    <t>&gt;218</t>
  </si>
  <si>
    <t>28*</t>
  </si>
  <si>
    <t>31*</t>
  </si>
  <si>
    <t>32*</t>
  </si>
  <si>
    <t>34*</t>
  </si>
  <si>
    <t>&gt;190</t>
  </si>
  <si>
    <t>33*</t>
  </si>
  <si>
    <t>Cito 3.0</t>
  </si>
  <si>
    <t>controle nico OK</t>
  </si>
  <si>
    <r>
      <t>LOVS3.0_BegrijpendLezen_E4</t>
    </r>
    <r>
      <rPr>
        <b/>
        <sz val="10"/>
        <rFont val="Verdana"/>
        <family val="2"/>
      </rPr>
      <t>M5</t>
    </r>
    <r>
      <rPr>
        <sz val="11"/>
        <color theme="1"/>
        <rFont val="Calibri"/>
        <family val="2"/>
        <scheme val="minor"/>
      </rPr>
      <t/>
    </r>
  </si>
  <si>
    <t>LOVS3.0_BegrijpendLezen_M5</t>
  </si>
  <si>
    <t>LOVS3.0_BegrijpendLezen_E5</t>
  </si>
  <si>
    <t>LOVS3.0_BegrijpendLezen_M6</t>
  </si>
  <si>
    <t>LOVS3.0_BegrijpendLezen_E6</t>
  </si>
  <si>
    <r>
      <t>LOVS3.0_Spelling_E4</t>
    </r>
    <r>
      <rPr>
        <b/>
        <sz val="10"/>
        <rFont val="Verdana"/>
        <family val="2"/>
      </rPr>
      <t>M5</t>
    </r>
    <r>
      <rPr>
        <sz val="11"/>
        <color theme="1"/>
        <rFont val="Calibri"/>
        <family val="2"/>
        <scheme val="minor"/>
      </rPr>
      <t/>
    </r>
  </si>
  <si>
    <t>LOVS3.0_Spelling_M5</t>
  </si>
  <si>
    <t>LOVS3.0_Spelling_M5E5</t>
  </si>
  <si>
    <t>LOVS3.0_Spelling_E5</t>
  </si>
  <si>
    <r>
      <t>LOVS3.0_Spelling_E5</t>
    </r>
    <r>
      <rPr>
        <b/>
        <sz val="10"/>
        <rFont val="Verdana"/>
        <family val="2"/>
      </rPr>
      <t>M6</t>
    </r>
  </si>
  <si>
    <t>LOVS3.0_Spelling_M6</t>
  </si>
  <si>
    <t>LOVS3.0_Spelling_M6E6</t>
  </si>
  <si>
    <t>LOVS3.0_Spelling_E6</t>
  </si>
  <si>
    <t>Spelling E4M5</t>
  </si>
  <si>
    <t>Spelling M5</t>
  </si>
  <si>
    <t>Spelling M5E5</t>
  </si>
  <si>
    <t>Spelling E5M6</t>
  </si>
  <si>
    <t>Spelling M6</t>
  </si>
  <si>
    <t>Spelling M6E6</t>
  </si>
  <si>
    <t>&lt;4**</t>
  </si>
  <si>
    <t>4**</t>
  </si>
  <si>
    <t>29*</t>
  </si>
  <si>
    <t>&gt;370</t>
  </si>
  <si>
    <t>&lt;8**</t>
  </si>
  <si>
    <r>
      <t>LOVS3.0_RekenenWiskunde_</t>
    </r>
    <r>
      <rPr>
        <b/>
        <sz val="10"/>
        <rFont val="Verdana"/>
        <family val="2"/>
      </rPr>
      <t>E4M5</t>
    </r>
  </si>
  <si>
    <r>
      <t>LOVS3.0_RekenenWiskunde_</t>
    </r>
    <r>
      <rPr>
        <b/>
        <sz val="10"/>
        <rFont val="Verdana"/>
        <family val="2"/>
      </rPr>
      <t>M5</t>
    </r>
  </si>
  <si>
    <r>
      <t>LOVS3.0_RekenenWiskunde_</t>
    </r>
    <r>
      <rPr>
        <b/>
        <sz val="10"/>
        <rFont val="Verdana"/>
        <family val="2"/>
      </rPr>
      <t>M5E5</t>
    </r>
  </si>
  <si>
    <r>
      <t>LOVS3.0_RekenenWiskunde_</t>
    </r>
    <r>
      <rPr>
        <b/>
        <sz val="10"/>
        <rFont val="Verdana"/>
        <family val="2"/>
      </rPr>
      <t>E5</t>
    </r>
  </si>
  <si>
    <r>
      <t>LOVS3.0_RekenenWiskunde_</t>
    </r>
    <r>
      <rPr>
        <b/>
        <sz val="10"/>
        <rFont val="Verdana"/>
        <family val="2"/>
      </rPr>
      <t>E5M6</t>
    </r>
  </si>
  <si>
    <r>
      <t>LOVS3.0_RekenenWiskunde_</t>
    </r>
    <r>
      <rPr>
        <b/>
        <sz val="10"/>
        <rFont val="Verdana"/>
        <family val="2"/>
      </rPr>
      <t>M6</t>
    </r>
  </si>
  <si>
    <r>
      <t>LOVS3.0_RekenenWiskunde_</t>
    </r>
    <r>
      <rPr>
        <b/>
        <sz val="10"/>
        <rFont val="Verdana"/>
        <family val="2"/>
      </rPr>
      <t>M6E6</t>
    </r>
  </si>
  <si>
    <r>
      <t>LOVS3.0_RekenenWiskunde_</t>
    </r>
    <r>
      <rPr>
        <b/>
        <sz val="10"/>
        <rFont val="Verdana"/>
        <family val="2"/>
      </rPr>
      <t>E6</t>
    </r>
  </si>
  <si>
    <t>Rekenen Wiskunde E4M5</t>
  </si>
  <si>
    <t>Rekenen Wiskunde M5</t>
  </si>
  <si>
    <t>Rekenen Wiskunde M5E5</t>
  </si>
  <si>
    <t>Rekenen Wiskunde E5M6</t>
  </si>
  <si>
    <t>Rekenen Wiskunde M6E6</t>
  </si>
  <si>
    <t>cito 3.0</t>
  </si>
  <si>
    <t>&lt; 119</t>
  </si>
  <si>
    <t>&gt;239</t>
  </si>
  <si>
    <t>&lt; 121</t>
  </si>
  <si>
    <t>&gt;241</t>
  </si>
  <si>
    <t>&gt;245</t>
  </si>
  <si>
    <t>&lt; 111</t>
  </si>
  <si>
    <t>&gt;256</t>
  </si>
  <si>
    <t>&gt;283</t>
  </si>
  <si>
    <t>&gt;299</t>
  </si>
  <si>
    <t>&lt; 127</t>
  </si>
  <si>
    <t>&gt;306</t>
  </si>
  <si>
    <t>BL M7</t>
  </si>
  <si>
    <t>BL E7</t>
  </si>
  <si>
    <t>LOVS3.0_BegrijpendLezen_M7</t>
  </si>
  <si>
    <t>LOVS3.0_BegrijpendLezen_E7</t>
  </si>
  <si>
    <t>35**</t>
  </si>
  <si>
    <t>37**</t>
  </si>
  <si>
    <t>57*</t>
  </si>
  <si>
    <t>&gt;56*</t>
  </si>
  <si>
    <t>&gt;380</t>
  </si>
  <si>
    <t>Spelling M7</t>
  </si>
  <si>
    <t>&lt;197</t>
  </si>
  <si>
    <t>&lt;234</t>
  </si>
  <si>
    <t>&lt;15**</t>
  </si>
  <si>
    <t>Spelling E7</t>
  </si>
  <si>
    <t>LOVS3.0_Spelling_M7</t>
  </si>
  <si>
    <t>LOVS3.0_Spelling_E7</t>
  </si>
  <si>
    <t>Rekenen Wiskunde E7</t>
  </si>
  <si>
    <t>&lt;180</t>
  </si>
  <si>
    <t>&lt;19**</t>
  </si>
  <si>
    <t>36**</t>
  </si>
  <si>
    <t>&gt;298</t>
  </si>
  <si>
    <t>&lt;175</t>
  </si>
  <si>
    <t>&lt;176</t>
  </si>
  <si>
    <t>&lt;177</t>
  </si>
  <si>
    <t>&lt;178</t>
  </si>
  <si>
    <t>&lt;179</t>
  </si>
  <si>
    <t>&lt;164</t>
  </si>
  <si>
    <t>&gt;55*</t>
  </si>
  <si>
    <t>&gt;296</t>
  </si>
  <si>
    <r>
      <t>LOVS3.0_RekenenWiskunde_</t>
    </r>
    <r>
      <rPr>
        <b/>
        <sz val="10"/>
        <rFont val="Verdana"/>
        <family val="2"/>
      </rPr>
      <t>M7</t>
    </r>
    <r>
      <rPr>
        <sz val="11"/>
        <color theme="1"/>
        <rFont val="Calibri"/>
        <family val="2"/>
        <scheme val="minor"/>
      </rPr>
      <t/>
    </r>
  </si>
  <si>
    <r>
      <t>LOVS3.0_RekenenWiskunde_</t>
    </r>
    <r>
      <rPr>
        <b/>
        <sz val="10"/>
        <rFont val="Verdana"/>
        <family val="2"/>
      </rPr>
      <t>E7</t>
    </r>
  </si>
  <si>
    <r>
      <t>LOVS3.0_RekenenWiskunde_</t>
    </r>
    <r>
      <rPr>
        <b/>
        <sz val="10"/>
        <rFont val="Verdana"/>
        <family val="2"/>
      </rPr>
      <t>M7</t>
    </r>
  </si>
  <si>
    <t>oud</t>
  </si>
  <si>
    <t>niveau</t>
  </si>
  <si>
    <t>V</t>
  </si>
  <si>
    <t>IV</t>
  </si>
  <si>
    <t>III</t>
  </si>
  <si>
    <t>II</t>
  </si>
  <si>
    <t>I</t>
  </si>
  <si>
    <t>DMT kaart 1+2+3</t>
  </si>
  <si>
    <t>DMT kaart 2+3</t>
  </si>
  <si>
    <t>DMT kaart 2+3 norm 2017</t>
  </si>
  <si>
    <t>DMT kaart 1+2+3 norm 2017</t>
  </si>
  <si>
    <t>aangepast op 11-2-2020</t>
  </si>
  <si>
    <t>&gt;42*</t>
  </si>
  <si>
    <t>&gt;49*</t>
  </si>
  <si>
    <t>&gt;50*</t>
  </si>
  <si>
    <t>58*</t>
  </si>
  <si>
    <t>59*</t>
  </si>
  <si>
    <t>61*</t>
  </si>
  <si>
    <t>62*</t>
  </si>
  <si>
    <t>&gt;62*</t>
  </si>
  <si>
    <t>60*</t>
  </si>
  <si>
    <t>63*</t>
  </si>
  <si>
    <t>&gt;63*</t>
  </si>
  <si>
    <t>25*</t>
  </si>
  <si>
    <t>26*</t>
  </si>
  <si>
    <t>aangepast 30-06-2022 dle</t>
  </si>
  <si>
    <t>aangepast 30-06-2022</t>
  </si>
  <si>
    <t>aangepast  30-06-2022</t>
  </si>
  <si>
    <t>aangepast 01-07-2022 dle</t>
  </si>
  <si>
    <t>&gt;59*</t>
  </si>
  <si>
    <t>12*</t>
  </si>
  <si>
    <t>&lt;54*</t>
  </si>
  <si>
    <t>&gt;404</t>
  </si>
  <si>
    <t>&gt;400</t>
  </si>
  <si>
    <t>&gt;356</t>
  </si>
  <si>
    <t>&gt;363</t>
  </si>
  <si>
    <t>&gt;378</t>
  </si>
  <si>
    <t>&lt; 135</t>
  </si>
  <si>
    <t>&lt;369</t>
  </si>
  <si>
    <t>&gt;369</t>
  </si>
  <si>
    <t>&gt;244</t>
  </si>
  <si>
    <t>&gt;233</t>
  </si>
  <si>
    <t>§</t>
  </si>
  <si>
    <t>&gt;53**</t>
  </si>
  <si>
    <t>aangepast 2-07-2022</t>
  </si>
  <si>
    <t>aangepast 02-07 2022  dle</t>
  </si>
  <si>
    <t>aangepast 01-07 2022 dle en vh</t>
  </si>
  <si>
    <t>Toelating schooljaar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</si>
</sst>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Verdana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color indexed="13"/>
      <name val="Arial"/>
      <family val="2"/>
    </font>
    <font>
      <b/>
      <i/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Verdana"/>
      <family val="2"/>
    </font>
    <font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Verdana"/>
      <family val="2"/>
    </font>
    <font>
      <sz val="10"/>
      <color rgb="FF000000"/>
      <name val="Arial"/>
      <family val="2"/>
    </font>
    <font>
      <sz val="24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2">
    <xf numFmtId="0" fontId="0" fillId="0" borderId="0" xfId="0"/>
    <xf numFmtId="14" fontId="5" fillId="0" borderId="0" xfId="0" applyNumberFormat="1" applyFont="1" applyProtection="1">
      <protection hidden="1"/>
    </xf>
    <xf numFmtId="0" fontId="6" fillId="0" borderId="0" xfId="0" applyFont="1"/>
    <xf numFmtId="0" fontId="4" fillId="0" borderId="0" xfId="0" applyFont="1" applyBorder="1" applyProtection="1">
      <protection hidden="1"/>
    </xf>
    <xf numFmtId="14" fontId="5" fillId="0" borderId="0" xfId="0" applyNumberFormat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64" fontId="0" fillId="0" borderId="0" xfId="0" applyNumberFormat="1" applyBorder="1" applyProtection="1">
      <protection hidden="1"/>
    </xf>
    <xf numFmtId="0" fontId="0" fillId="0" borderId="3" xfId="0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Fill="1" applyBorder="1"/>
    <xf numFmtId="0" fontId="0" fillId="4" borderId="4" xfId="0" applyFill="1" applyBorder="1" applyAlignment="1" applyProtection="1">
      <alignment wrapText="1"/>
      <protection hidden="1"/>
    </xf>
    <xf numFmtId="0" fontId="0" fillId="4" borderId="5" xfId="0" applyFill="1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0" fillId="0" borderId="7" xfId="0" applyBorder="1" applyProtection="1">
      <protection hidden="1"/>
    </xf>
    <xf numFmtId="0" fontId="0" fillId="4" borderId="0" xfId="0" applyFill="1" applyBorder="1" applyProtection="1">
      <protection hidden="1"/>
    </xf>
    <xf numFmtId="164" fontId="0" fillId="4" borderId="7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164" fontId="0" fillId="4" borderId="8" xfId="0" applyNumberFormat="1" applyFill="1" applyBorder="1" applyProtection="1">
      <protection hidden="1"/>
    </xf>
    <xf numFmtId="0" fontId="0" fillId="0" borderId="9" xfId="0" applyBorder="1" applyProtection="1">
      <protection hidden="1"/>
    </xf>
    <xf numFmtId="0" fontId="0" fillId="4" borderId="10" xfId="0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/>
    <xf numFmtId="0" fontId="0" fillId="0" borderId="12" xfId="0" applyBorder="1" applyAlignment="1">
      <alignment horizontal="center"/>
    </xf>
    <xf numFmtId="0" fontId="6" fillId="4" borderId="1" xfId="0" applyFont="1" applyFill="1" applyBorder="1" applyAlignment="1">
      <alignment horizontal="center" textRotation="180" wrapText="1"/>
    </xf>
    <xf numFmtId="0" fontId="1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180" wrapText="1"/>
    </xf>
    <xf numFmtId="0" fontId="20" fillId="0" borderId="0" xfId="0" applyFont="1"/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6" fillId="4" borderId="13" xfId="0" applyFont="1" applyFill="1" applyBorder="1" applyAlignment="1" applyProtection="1">
      <alignment horizontal="left" vertical="center" wrapText="1"/>
      <protection hidden="1"/>
    </xf>
    <xf numFmtId="1" fontId="6" fillId="0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right"/>
    </xf>
    <xf numFmtId="0" fontId="23" fillId="0" borderId="0" xfId="0" applyFont="1"/>
    <xf numFmtId="0" fontId="0" fillId="6" borderId="0" xfId="0" applyFill="1" applyAlignment="1">
      <alignment horizontal="center" wrapText="1"/>
    </xf>
    <xf numFmtId="1" fontId="6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4" fillId="4" borderId="1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wrapText="1"/>
      <protection hidden="1"/>
    </xf>
    <xf numFmtId="0" fontId="0" fillId="7" borderId="0" xfId="0" applyFill="1" applyAlignment="1">
      <alignment horizontal="center"/>
    </xf>
    <xf numFmtId="0" fontId="25" fillId="0" borderId="0" xfId="0" applyFont="1" applyAlignment="1">
      <alignment vertical="center"/>
    </xf>
    <xf numFmtId="0" fontId="0" fillId="0" borderId="0" xfId="0" applyBorder="1"/>
    <xf numFmtId="0" fontId="21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Protection="1"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3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11" fillId="9" borderId="0" xfId="0" applyFont="1" applyFill="1" applyAlignment="1">
      <alignment horizontal="center"/>
    </xf>
    <xf numFmtId="0" fontId="28" fillId="0" borderId="0" xfId="0" applyFont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7" fillId="9" borderId="0" xfId="0" applyFont="1" applyFill="1"/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7" fillId="11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2" fillId="10" borderId="0" xfId="0" applyFont="1" applyFill="1"/>
    <xf numFmtId="0" fontId="16" fillId="10" borderId="0" xfId="0" applyFont="1" applyFill="1"/>
    <xf numFmtId="0" fontId="16" fillId="0" borderId="0" xfId="0" applyFont="1" applyFill="1"/>
    <xf numFmtId="0" fontId="0" fillId="0" borderId="0" xfId="0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wrapText="1"/>
    </xf>
    <xf numFmtId="0" fontId="27" fillId="0" borderId="0" xfId="0" applyFont="1" applyFill="1"/>
    <xf numFmtId="0" fontId="11" fillId="0" borderId="0" xfId="0" applyFont="1" applyBorder="1"/>
    <xf numFmtId="1" fontId="2" fillId="12" borderId="0" xfId="0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center"/>
    </xf>
    <xf numFmtId="1" fontId="6" fillId="12" borderId="0" xfId="0" applyNumberFormat="1" applyFont="1" applyFill="1" applyBorder="1"/>
    <xf numFmtId="0" fontId="0" fillId="12" borderId="0" xfId="0" applyFill="1" applyBorder="1" applyAlignment="1">
      <alignment horizontal="center"/>
    </xf>
    <xf numFmtId="0" fontId="11" fillId="13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9" borderId="0" xfId="0" applyFill="1"/>
    <xf numFmtId="1" fontId="0" fillId="7" borderId="0" xfId="0" applyNumberFormat="1" applyFill="1" applyAlignment="1">
      <alignment horizontal="center"/>
    </xf>
    <xf numFmtId="0" fontId="30" fillId="0" borderId="1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left" vertical="top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7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 hidden="1"/>
    </xf>
    <xf numFmtId="0" fontId="9" fillId="0" borderId="18" xfId="0" applyFont="1" applyBorder="1" applyAlignment="1">
      <alignment horizontal="left" vertical="top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15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20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vertical="center" wrapText="1"/>
      <protection locked="0" hidden="1"/>
    </xf>
    <xf numFmtId="0" fontId="2" fillId="2" borderId="20" xfId="0" applyFont="1" applyFill="1" applyBorder="1" applyAlignment="1" applyProtection="1">
      <alignment vertical="center" wrapText="1"/>
      <protection locked="0"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19" fillId="10" borderId="13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10" borderId="20" xfId="0" applyFont="1" applyFill="1" applyBorder="1" applyAlignment="1">
      <alignment horizontal="center"/>
    </xf>
    <xf numFmtId="0" fontId="31" fillId="8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3" fillId="8" borderId="0" xfId="0" applyFont="1" applyFill="1" applyAlignment="1">
      <alignment horizontal="center"/>
    </xf>
    <xf numFmtId="0" fontId="31" fillId="10" borderId="0" xfId="0" applyFont="1" applyFill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zoomScale="95" zoomScaleNormal="95" workbookViewId="0">
      <selection activeCell="G30" sqref="G30"/>
    </sheetView>
  </sheetViews>
  <sheetFormatPr defaultColWidth="9.1796875" defaultRowHeight="12.5" x14ac:dyDescent="0.25"/>
  <cols>
    <col min="1" max="1" width="11.7265625" style="11" customWidth="1"/>
    <col min="2" max="2" width="8.54296875" style="11" customWidth="1"/>
    <col min="3" max="3" width="16.453125" style="11" customWidth="1"/>
    <col min="4" max="4" width="49" style="11" customWidth="1"/>
    <col min="5" max="5" width="11" style="11" customWidth="1"/>
    <col min="6" max="6" width="6.81640625" style="11" customWidth="1"/>
    <col min="7" max="7" width="12.453125" style="11" customWidth="1"/>
    <col min="8" max="8" width="8.81640625" style="11" bestFit="1" customWidth="1"/>
    <col min="9" max="9" width="12" style="11" customWidth="1"/>
    <col min="10" max="10" width="12.26953125" style="11" customWidth="1"/>
    <col min="11" max="11" width="11.81640625" style="11" customWidth="1"/>
    <col min="12" max="12" width="9.1796875" style="11"/>
    <col min="13" max="13" width="10.7265625" style="11" bestFit="1" customWidth="1"/>
    <col min="14" max="16384" width="9.1796875" style="11"/>
  </cols>
  <sheetData>
    <row r="1" spans="1:12" ht="21.75" customHeight="1" x14ac:dyDescent="0.25">
      <c r="C1" s="149" t="s">
        <v>0</v>
      </c>
      <c r="D1" s="149"/>
      <c r="E1" s="142" t="s">
        <v>1</v>
      </c>
      <c r="F1" s="142"/>
      <c r="G1" s="142"/>
      <c r="H1" s="142"/>
      <c r="I1" s="9"/>
    </row>
    <row r="2" spans="1:12" s="9" customFormat="1" ht="21" customHeight="1" x14ac:dyDescent="0.25">
      <c r="A2" s="154" t="s">
        <v>2</v>
      </c>
      <c r="B2"/>
      <c r="C2" s="147" t="s">
        <v>3</v>
      </c>
      <c r="D2" s="147"/>
      <c r="E2" s="150" t="s">
        <v>4</v>
      </c>
      <c r="F2" s="150"/>
      <c r="G2" s="150"/>
      <c r="H2" s="8"/>
      <c r="I2" s="16"/>
      <c r="J2" s="143" t="s">
        <v>325</v>
      </c>
      <c r="K2" s="144"/>
    </row>
    <row r="3" spans="1:12" s="9" customFormat="1" x14ac:dyDescent="0.25">
      <c r="A3" s="155"/>
      <c r="B3"/>
      <c r="C3" s="148"/>
      <c r="D3" s="148"/>
      <c r="E3" s="148"/>
      <c r="F3" s="148"/>
      <c r="G3" s="148"/>
      <c r="J3" s="145"/>
      <c r="K3" s="146"/>
      <c r="L3" s="4"/>
    </row>
    <row r="4" spans="1:12" s="10" customFormat="1" ht="8.25" customHeight="1" x14ac:dyDescent="0.25">
      <c r="A4" s="155"/>
      <c r="B4"/>
      <c r="C4" s="148"/>
      <c r="D4" s="148"/>
      <c r="E4" s="148"/>
      <c r="F4" s="148"/>
      <c r="G4" s="148"/>
      <c r="H4"/>
      <c r="I4"/>
      <c r="J4"/>
      <c r="K4"/>
      <c r="L4" s="5"/>
    </row>
    <row r="5" spans="1:12" s="10" customFormat="1" ht="8.25" customHeight="1" x14ac:dyDescent="0.25">
      <c r="A5" s="155"/>
      <c r="B5" s="18"/>
      <c r="C5" s="17"/>
      <c r="D5" s="17"/>
      <c r="E5" s="17"/>
      <c r="F5" s="17"/>
      <c r="G5" s="17"/>
      <c r="H5" s="18"/>
      <c r="I5" s="18"/>
      <c r="J5"/>
      <c r="K5"/>
      <c r="L5" s="5"/>
    </row>
    <row r="6" spans="1:12" s="9" customFormat="1" ht="25.5" customHeight="1" x14ac:dyDescent="0.25">
      <c r="A6" s="156"/>
      <c r="B6" s="10"/>
      <c r="C6" s="162" t="s">
        <v>5</v>
      </c>
      <c r="D6" s="162"/>
      <c r="E6" s="43" t="s">
        <v>6</v>
      </c>
      <c r="F6" s="69"/>
      <c r="G6" s="44" t="s">
        <v>7</v>
      </c>
      <c r="H6" s="157" t="s">
        <v>173</v>
      </c>
      <c r="I6" s="158"/>
      <c r="J6" s="159"/>
      <c r="K6" s="69"/>
      <c r="L6" s="3"/>
    </row>
    <row r="7" spans="1:12" s="9" customFormat="1" ht="25.5" customHeight="1" x14ac:dyDescent="0.25">
      <c r="A7" s="10"/>
      <c r="B7" s="10"/>
      <c r="C7" s="160"/>
      <c r="D7" s="161"/>
      <c r="E7" s="70"/>
      <c r="F7" s="69"/>
      <c r="G7" s="45" t="s">
        <v>8</v>
      </c>
      <c r="H7" s="157" t="s">
        <v>174</v>
      </c>
      <c r="I7" s="158"/>
      <c r="J7" s="159"/>
      <c r="K7" s="69"/>
      <c r="L7" s="3"/>
    </row>
    <row r="8" spans="1:12" s="9" customFormat="1" ht="9.7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11"/>
      <c r="K8" s="69"/>
      <c r="L8" s="3"/>
    </row>
    <row r="9" spans="1:12" s="9" customFormat="1" ht="26" x14ac:dyDescent="0.25">
      <c r="A9" s="69"/>
      <c r="B9" s="151" t="s">
        <v>9</v>
      </c>
      <c r="C9" s="152"/>
      <c r="D9" s="153"/>
      <c r="E9" s="47" t="s">
        <v>10</v>
      </c>
      <c r="F9" s="47" t="s">
        <v>11</v>
      </c>
      <c r="G9" s="47" t="s">
        <v>12</v>
      </c>
      <c r="H9" s="47" t="s">
        <v>13</v>
      </c>
      <c r="I9" s="47" t="s">
        <v>14</v>
      </c>
      <c r="J9" s="47" t="s">
        <v>15</v>
      </c>
      <c r="K9" s="47" t="s">
        <v>16</v>
      </c>
      <c r="L9" s="3"/>
    </row>
    <row r="10" spans="1:12" s="9" customFormat="1" ht="25.5" customHeight="1" x14ac:dyDescent="0.25">
      <c r="A10" s="51" t="s">
        <v>17</v>
      </c>
      <c r="B10" s="141" t="s">
        <v>21</v>
      </c>
      <c r="C10" s="71" t="s">
        <v>18</v>
      </c>
      <c r="D10" s="68"/>
      <c r="E10" s="6"/>
      <c r="F10" s="6"/>
      <c r="G10" s="12" t="str">
        <f>IF(AND(D10&lt;&gt;"",F10&lt;&gt;""),VLOOKUP(D10,Zoek_DMT,2),"")</f>
        <v/>
      </c>
      <c r="H10" s="12" t="str">
        <f>IF(AND(D10&lt;&gt;"",F10&lt;&gt;""),VLOOKUP(D10,Zoek_DMT,3),"")</f>
        <v/>
      </c>
      <c r="I10" s="73" t="str">
        <f>IF(AND(toetsmaand&lt;&gt;"",gebdatum&lt;&gt;""),(IF(gebdatum&lt;=grensdatum,"60",VLOOKUP(toetsmaand,lijstdidleeftijd,3))),"")</f>
        <v/>
      </c>
      <c r="J10" s="74" t="str">
        <f t="shared" ref="J10:J13" si="0">IF(AND(didleeftijd&lt;&gt;"",dle&lt;&gt;"",ISNUMBER(H10)),1-(dle/didleeftijd),"")</f>
        <v/>
      </c>
      <c r="K10" s="75" t="str">
        <f>IF(rendement&lt;&gt;"",IF(rendement&gt;=0.5,"PRO",IF(rendement&lt;0.25,"VMBO","LwOO")),"")</f>
        <v/>
      </c>
      <c r="L10" s="3"/>
    </row>
    <row r="11" spans="1:12" s="9" customFormat="1" ht="25.5" customHeight="1" x14ac:dyDescent="0.25">
      <c r="A11" s="7"/>
      <c r="B11" s="72" t="s">
        <v>19</v>
      </c>
      <c r="C11" s="76"/>
      <c r="D11" s="77"/>
      <c r="E11" s="6"/>
      <c r="F11" s="6"/>
      <c r="G11" s="6"/>
      <c r="H11" s="6"/>
      <c r="I11" s="73" t="str">
        <f t="shared" ref="I11:I19" si="1">IF(AND(toetsmaand&lt;&gt;"",gebdatum&lt;&gt;""),(IF(gebdatum&lt;=grensdatum,"60",VLOOKUP(toetsmaand,lijstdidleeftijd,3))),"")</f>
        <v/>
      </c>
      <c r="J11" s="74" t="str">
        <f t="shared" si="0"/>
        <v/>
      </c>
      <c r="K11" s="75" t="str">
        <f>IF(rendement&lt;&gt;"",IF(rendement&gt;=0.5,"PRO",IF(rendement&lt;0.25,"VMBO","LwOO")),"")</f>
        <v/>
      </c>
      <c r="L11" s="3"/>
    </row>
    <row r="12" spans="1:12" s="9" customFormat="1" ht="13" x14ac:dyDescent="0.25">
      <c r="A12" s="7"/>
      <c r="B12" s="78"/>
      <c r="C12" s="78"/>
      <c r="D12" s="79"/>
      <c r="E12" s="13"/>
      <c r="F12" s="13"/>
      <c r="G12" s="13"/>
      <c r="H12" s="13"/>
      <c r="I12" s="80"/>
      <c r="J12" s="80" t="str">
        <f t="shared" si="0"/>
        <v/>
      </c>
      <c r="K12" s="80"/>
      <c r="L12" s="3"/>
    </row>
    <row r="13" spans="1:12" s="9" customFormat="1" ht="25.5" customHeight="1" x14ac:dyDescent="0.25">
      <c r="A13" s="46" t="s">
        <v>20</v>
      </c>
      <c r="B13" s="71" t="s">
        <v>21</v>
      </c>
      <c r="C13" s="71" t="s">
        <v>22</v>
      </c>
      <c r="D13" s="68"/>
      <c r="E13" s="6"/>
      <c r="F13" s="6"/>
      <c r="G13" s="42" t="str">
        <f>IF(AND(D13&lt;&gt;"",F13&lt;&gt;""),VLOOKUP(D13,Zoek_BL,2),"")</f>
        <v/>
      </c>
      <c r="H13" s="12" t="str">
        <f>IF(AND(D13&lt;&gt;"",F13&lt;&gt;""),VLOOKUP(D13,Zoek_BL,3),"")</f>
        <v/>
      </c>
      <c r="I13" s="73" t="str">
        <f t="shared" si="1"/>
        <v/>
      </c>
      <c r="J13" s="74" t="str">
        <f t="shared" si="0"/>
        <v/>
      </c>
      <c r="K13" s="75" t="str">
        <f>IF(rendement&lt;&gt;"",IF(rendement&gt;=0.5,"PRO",IF(rendement&lt;0.25,"VMBO","LwOO")),"")</f>
        <v/>
      </c>
      <c r="L13" s="3"/>
    </row>
    <row r="14" spans="1:12" s="9" customFormat="1" ht="25.5" customHeight="1" x14ac:dyDescent="0.25">
      <c r="A14" s="14"/>
      <c r="B14" s="72" t="s">
        <v>19</v>
      </c>
      <c r="C14" s="76"/>
      <c r="D14" s="68"/>
      <c r="E14" s="6"/>
      <c r="F14" s="6"/>
      <c r="G14" s="6"/>
      <c r="H14" s="6"/>
      <c r="I14" s="73" t="str">
        <f t="shared" si="1"/>
        <v/>
      </c>
      <c r="J14" s="74" t="str">
        <f t="shared" ref="J14:J20" si="2">IF(AND(didleeftijd&lt;&gt;"",dle&lt;&gt;"",ISNUMBER(H14)),1-(dle/didleeftijd),"")</f>
        <v/>
      </c>
      <c r="K14" s="75" t="str">
        <f>IF(rendement&lt;&gt;"",IF(rendement&gt;=0.5,"PRO",IF(rendement&lt;0.25,"VMBO","LwOO")),"")</f>
        <v/>
      </c>
      <c r="L14" s="3"/>
    </row>
    <row r="15" spans="1:12" s="9" customFormat="1" ht="13" x14ac:dyDescent="0.25">
      <c r="A15" s="7"/>
      <c r="B15" s="78"/>
      <c r="C15" s="78"/>
      <c r="D15" s="79"/>
      <c r="E15" s="13"/>
      <c r="F15" s="13"/>
      <c r="G15" s="13"/>
      <c r="H15" s="13"/>
      <c r="I15" s="80"/>
      <c r="J15" s="80" t="str">
        <f t="shared" si="2"/>
        <v/>
      </c>
      <c r="K15" s="80"/>
      <c r="L15" s="3"/>
    </row>
    <row r="16" spans="1:12" s="9" customFormat="1" ht="25.5" customHeight="1" x14ac:dyDescent="0.25">
      <c r="A16" s="46" t="s">
        <v>24</v>
      </c>
      <c r="B16" s="71" t="s">
        <v>21</v>
      </c>
      <c r="C16" s="71" t="s">
        <v>22</v>
      </c>
      <c r="D16" s="68"/>
      <c r="E16" s="6"/>
      <c r="F16" s="6"/>
      <c r="G16" s="42" t="str">
        <f>IF(AND(D16&lt;&gt;"",F16&lt;&gt;""),VLOOKUP(D16,Zoek_Spelling,2),"")</f>
        <v/>
      </c>
      <c r="H16" s="12" t="str">
        <f>IF(AND(D16&lt;&gt;"",F16&lt;&gt;""),VLOOKUP(D16,Zoek_Spelling,3),"")</f>
        <v/>
      </c>
      <c r="I16" s="73" t="str">
        <f t="shared" si="1"/>
        <v/>
      </c>
      <c r="J16" s="74" t="str">
        <f t="shared" si="2"/>
        <v/>
      </c>
      <c r="K16" s="75" t="str">
        <f>IF(rendement&lt;&gt;"",IF(rendement&gt;=0.5,"PRO",IF(rendement&lt;0.25,"VMBO","LwOO")),"")</f>
        <v/>
      </c>
      <c r="L16" s="3"/>
    </row>
    <row r="17" spans="1:13" s="9" customFormat="1" ht="25.5" customHeight="1" x14ac:dyDescent="0.25">
      <c r="A17" s="14"/>
      <c r="B17" s="72" t="s">
        <v>19</v>
      </c>
      <c r="C17" s="76"/>
      <c r="D17" s="68"/>
      <c r="E17" s="6"/>
      <c r="F17" s="6"/>
      <c r="G17" s="6"/>
      <c r="H17" s="6"/>
      <c r="I17" s="73" t="str">
        <f t="shared" si="1"/>
        <v/>
      </c>
      <c r="J17" s="74" t="str">
        <f t="shared" si="2"/>
        <v/>
      </c>
      <c r="K17" s="75" t="str">
        <f>IF(rendement&lt;&gt;"",IF(rendement&gt;=0.5,"PRO",IF(rendement&lt;0.25,"VMBO","LwOO")),"")</f>
        <v/>
      </c>
      <c r="L17" s="3"/>
    </row>
    <row r="18" spans="1:13" s="9" customFormat="1" ht="13" x14ac:dyDescent="0.25">
      <c r="A18" s="7"/>
      <c r="B18" s="78"/>
      <c r="C18" s="78"/>
      <c r="D18" s="79"/>
      <c r="E18" s="13"/>
      <c r="F18" s="13"/>
      <c r="G18" s="13"/>
      <c r="H18" s="13"/>
      <c r="I18" s="80"/>
      <c r="J18" s="80" t="str">
        <f t="shared" si="2"/>
        <v/>
      </c>
      <c r="K18" s="80"/>
      <c r="L18" s="3"/>
    </row>
    <row r="19" spans="1:13" s="9" customFormat="1" ht="34.5" x14ac:dyDescent="0.25">
      <c r="A19" s="61" t="s">
        <v>25</v>
      </c>
      <c r="B19" s="71" t="s">
        <v>21</v>
      </c>
      <c r="C19" s="71" t="s">
        <v>22</v>
      </c>
      <c r="D19" s="68"/>
      <c r="E19" s="6"/>
      <c r="F19" s="6"/>
      <c r="G19" s="42" t="str">
        <f>IF(AND(D19&lt;&gt;"",F19&lt;&gt;""),VLOOKUP(D19,Zoek_Rekenen,2),"")</f>
        <v/>
      </c>
      <c r="H19" s="42" t="str">
        <f>IF(AND(D19&lt;&gt;"",F19&lt;&gt;""),VLOOKUP(D19,Zoek_Rekenen,3),"")</f>
        <v/>
      </c>
      <c r="I19" s="73" t="str">
        <f t="shared" si="1"/>
        <v/>
      </c>
      <c r="J19" s="74" t="str">
        <f t="shared" si="2"/>
        <v/>
      </c>
      <c r="K19" s="75" t="str">
        <f>IF(rendement&lt;&gt;"",IF(rendement&gt;=0.5,"PRO",IF(rendement&lt;0.25,"VMBO","LwOO")),"")</f>
        <v/>
      </c>
      <c r="L19" s="3"/>
    </row>
    <row r="20" spans="1:13" s="9" customFormat="1" ht="25.5" customHeight="1" x14ac:dyDescent="0.25">
      <c r="A20" s="62"/>
      <c r="B20" s="72" t="s">
        <v>19</v>
      </c>
      <c r="C20" s="76"/>
      <c r="D20" s="68"/>
      <c r="E20" s="6"/>
      <c r="F20" s="6"/>
      <c r="G20" s="6"/>
      <c r="H20" s="6"/>
      <c r="I20" s="73" t="str">
        <f>IF(AND(toetsmaand&lt;&gt;"",gebdatum&lt;&gt;""),(IF(gebdatum&lt;=grensdatum,"60",VLOOKUP(toetsmaand,lijstdidleeftijd,3))),"")</f>
        <v/>
      </c>
      <c r="J20" s="74" t="str">
        <f t="shared" si="2"/>
        <v/>
      </c>
      <c r="K20" s="75" t="str">
        <f>IF(rendement&lt;&gt;"",IF(rendement&gt;=0.5,"PRO",IF(rendement&lt;0.25,"VMBO","LwOO")),"")</f>
        <v/>
      </c>
      <c r="L20" s="3"/>
      <c r="M20" s="80"/>
    </row>
    <row r="21" spans="1:13" s="9" customFormat="1" x14ac:dyDescent="0.25">
      <c r="A21" s="81"/>
    </row>
    <row r="22" spans="1:13" s="9" customFormat="1" x14ac:dyDescent="0.25">
      <c r="A22" s="15"/>
      <c r="B22" s="15"/>
      <c r="C22" s="15"/>
      <c r="D22" s="15"/>
      <c r="L22" s="3"/>
    </row>
    <row r="23" spans="1:13" x14ac:dyDescent="0.25">
      <c r="L23" s="82"/>
    </row>
    <row r="24" spans="1:13" x14ac:dyDescent="0.25">
      <c r="L24" s="82"/>
    </row>
  </sheetData>
  <sheetProtection algorithmName="SHA-512" hashValue="/hdi4odAQl+ZHzQP7XVOEdYd7UuPLt0enWJ1lNinYGnIfXXHTdQndBteQKfKbpeePCPInPDkP3U5j/RfBmhD5A==" saltValue="I2cwpYZj4nssyJHV4xAZBw==" spinCount="100000" sheet="1" objects="1" scenarios="1"/>
  <mergeCells count="13">
    <mergeCell ref="B9:D9"/>
    <mergeCell ref="A2:A6"/>
    <mergeCell ref="H6:J6"/>
    <mergeCell ref="H7:J7"/>
    <mergeCell ref="C7:D7"/>
    <mergeCell ref="C6:D6"/>
    <mergeCell ref="E1:H1"/>
    <mergeCell ref="J2:K3"/>
    <mergeCell ref="C2:D2"/>
    <mergeCell ref="C3:D4"/>
    <mergeCell ref="C1:D1"/>
    <mergeCell ref="E2:G2"/>
    <mergeCell ref="E3:G4"/>
  </mergeCells>
  <phoneticPr fontId="0" type="noConversion"/>
  <dataValidations xWindow="637" yWindow="644" count="10">
    <dataValidation type="list" allowBlank="1" showInputMessage="1" showErrorMessage="1" error="Kies uit de lijst. Klik op het pijltje om de mogelijkheden te zien." prompt="Kies uit de lijst" sqref="E19:E20 E16:E17 E13:E14 E10:E11" xr:uid="{00000000-0002-0000-0000-000000000000}">
      <formula1>maanden</formula1>
    </dataValidation>
    <dataValidation type="list" allowBlank="1" showInputMessage="1" showErrorMessage="1" promptTitle="Keuzelijst begrijpend lezen" prompt="Maak uw keuze uit de lijst" sqref="D13" xr:uid="{00000000-0002-0000-0000-000001000000}">
      <formula1>naambl</formula1>
    </dataValidation>
    <dataValidation type="list" allowBlank="1" showInputMessage="1" showErrorMessage="1" promptTitle="Keuzelijst spelling" prompt="Maak uw keuze uit de lijst" sqref="D16" xr:uid="{00000000-0002-0000-0000-000002000000}">
      <formula1>naamspelling</formula1>
    </dataValidation>
    <dataValidation type="list" allowBlank="1" showInputMessage="1" showErrorMessage="1" promptTitle="Keuzelijst rekenen algemeen" prompt="Maak uw keuze uit de lijst" sqref="D19" xr:uid="{00000000-0002-0000-0000-000003000000}">
      <formula1>naamrek</formula1>
    </dataValidation>
    <dataValidation type="whole" allowBlank="1" showInputMessage="1" showErrorMessage="1" error="Vul een correcte score in" prompt="Aantal goed: _x000a_kaart 1+2+3 tussen 1 en 450_x000a_kaart 2+3 tussen 1 en 300" sqref="F10" xr:uid="{00000000-0002-0000-0000-000004000000}">
      <formula1>1</formula1>
      <formula2>420</formula2>
    </dataValidation>
    <dataValidation type="whole" allowBlank="1" showInputMessage="1" showErrorMessage="1" errorTitle="Foute waarde." error="mogelijke waarden:_x000a_Aantal goed:_x000a_M5/E5: tussen 1-50_x000a_M6/E6 tussen 1-75_x000a_M7: tussen 1-55" promptTitle="Vul aantal goed in." prompt="Aantal goed:_x000a_M5/E5: tussen 1-50_x000a_M6/E6 tussen 1-75_x000a_M7: tussen 1-55" sqref="F13" xr:uid="{00000000-0002-0000-0000-000005000000}">
      <formula1>1</formula1>
      <formula2>75</formula2>
    </dataValidation>
    <dataValidation type="whole" allowBlank="1" showInputMessage="1" showErrorMessage="1" errorTitle="foute waarde" error="mogelijke waarden:_x000a_antal goed tussen 1-50_x000a__x000a_" promptTitle="Vul aantal goed in." prompt="Aantal goed tussen 1-50_x000a_" sqref="F16" xr:uid="{00000000-0002-0000-0000-000006000000}">
      <formula1>1</formula1>
      <formula2>50</formula2>
    </dataValidation>
    <dataValidation type="whole" allowBlank="1" showInputMessage="1" showErrorMessage="1" errorTitle="Foute waarde." error="mogelijke waarden:_x000a_E4M5, M5 en M5E5 tussen 1-60_x000a_E5 tussen 1-85" promptTitle="Vul aantal goed in." prompt="Aantal goed:_x000a_E4M5, M5 en M5E5 tussen 1-60_x000a_E5 tussen 1-85_x000a_overige toetsen 1-96" sqref="F19" xr:uid="{00000000-0002-0000-0000-000007000000}">
      <formula1>0</formula1>
      <formula2>96</formula2>
    </dataValidation>
    <dataValidation type="date" allowBlank="1" showInputMessage="1" showErrorMessage="1" error="Voer een datum in tussen 1 september 2006 en 31 oktober 2011." promptTitle="geboortedatum" prompt="Alleen invoer voor leerlingen geboren vóór 31 oktober 2011._x000a_Voer datum in als dag-maand-jaar._x000a_Bijvoorbeeld: 1-4-08_x000a_" sqref="E7" xr:uid="{00000000-0002-0000-0000-000008000000}">
      <formula1>38961</formula1>
      <formula2>40847</formula2>
    </dataValidation>
    <dataValidation type="list" allowBlank="1" showInputMessage="1" showErrorMessage="1" sqref="D10" xr:uid="{00000000-0002-0000-0000-000009000000}">
      <formula1>Naam_DMT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landscape" blackAndWhite="1" horizontalDpi="204" verticalDpi="196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21" sqref="A21"/>
    </sheetView>
  </sheetViews>
  <sheetFormatPr defaultColWidth="9.1796875" defaultRowHeight="12.5" x14ac:dyDescent="0.25"/>
  <cols>
    <col min="1" max="1" width="11.453125" style="11" customWidth="1"/>
    <col min="2" max="2" width="7" style="11" customWidth="1"/>
    <col min="3" max="3" width="10.1796875" style="11" customWidth="1"/>
    <col min="4" max="16384" width="9.1796875" style="11"/>
  </cols>
  <sheetData>
    <row r="1" spans="1:3" ht="13" thickBot="1" x14ac:dyDescent="0.3"/>
    <row r="2" spans="1:3" ht="25.5" thickBot="1" x14ac:dyDescent="0.3">
      <c r="A2" s="19" t="s">
        <v>26</v>
      </c>
      <c r="B2" s="20" t="s">
        <v>10</v>
      </c>
      <c r="C2" s="21" t="s">
        <v>14</v>
      </c>
    </row>
    <row r="3" spans="1:3" x14ac:dyDescent="0.25">
      <c r="A3" s="22" t="s">
        <v>27</v>
      </c>
      <c r="B3" s="23">
        <v>9</v>
      </c>
      <c r="C3" s="24">
        <v>58</v>
      </c>
    </row>
    <row r="4" spans="1:3" x14ac:dyDescent="0.25">
      <c r="A4" s="25" t="s">
        <v>28</v>
      </c>
      <c r="B4" s="23">
        <v>1</v>
      </c>
      <c r="C4" s="26">
        <v>51</v>
      </c>
    </row>
    <row r="5" spans="1:3" x14ac:dyDescent="0.25">
      <c r="A5" s="25" t="s">
        <v>29</v>
      </c>
      <c r="B5" s="23">
        <v>5</v>
      </c>
      <c r="C5" s="26">
        <v>54</v>
      </c>
    </row>
    <row r="6" spans="1:3" x14ac:dyDescent="0.25">
      <c r="A6" s="25" t="s">
        <v>30</v>
      </c>
      <c r="B6" s="23">
        <v>7</v>
      </c>
      <c r="C6" s="26">
        <v>56</v>
      </c>
    </row>
    <row r="7" spans="1:3" x14ac:dyDescent="0.25">
      <c r="A7" s="25" t="s">
        <v>31</v>
      </c>
      <c r="B7" s="23">
        <v>6</v>
      </c>
      <c r="C7" s="26">
        <v>55</v>
      </c>
    </row>
    <row r="8" spans="1:3" x14ac:dyDescent="0.25">
      <c r="A8" s="25" t="s">
        <v>32</v>
      </c>
      <c r="B8" s="23">
        <v>12</v>
      </c>
      <c r="C8" s="26">
        <v>60</v>
      </c>
    </row>
    <row r="9" spans="1:3" x14ac:dyDescent="0.25">
      <c r="A9" s="25" t="s">
        <v>33</v>
      </c>
      <c r="B9" s="23">
        <v>11</v>
      </c>
      <c r="C9" s="26">
        <v>60</v>
      </c>
    </row>
    <row r="10" spans="1:3" x14ac:dyDescent="0.25">
      <c r="A10" s="25" t="s">
        <v>34</v>
      </c>
      <c r="B10" s="23">
        <v>10</v>
      </c>
      <c r="C10" s="26">
        <v>59</v>
      </c>
    </row>
    <row r="11" spans="1:3" x14ac:dyDescent="0.25">
      <c r="A11" s="25" t="s">
        <v>35</v>
      </c>
      <c r="B11" s="23">
        <v>8</v>
      </c>
      <c r="C11" s="26">
        <v>57</v>
      </c>
    </row>
    <row r="12" spans="1:3" x14ac:dyDescent="0.25">
      <c r="A12" s="25" t="s">
        <v>23</v>
      </c>
      <c r="B12" s="23">
        <v>4</v>
      </c>
      <c r="C12" s="26">
        <v>52.6666666666666</v>
      </c>
    </row>
    <row r="13" spans="1:3" x14ac:dyDescent="0.25">
      <c r="A13" s="25" t="s">
        <v>36</v>
      </c>
      <c r="B13" s="23">
        <v>3</v>
      </c>
      <c r="C13" s="26">
        <v>52</v>
      </c>
    </row>
    <row r="14" spans="1:3" ht="13" thickBot="1" x14ac:dyDescent="0.3">
      <c r="A14" s="27" t="s">
        <v>37</v>
      </c>
      <c r="B14" s="28">
        <v>2</v>
      </c>
      <c r="C14" s="29">
        <v>51</v>
      </c>
    </row>
    <row r="16" spans="1:3" x14ac:dyDescent="0.25">
      <c r="A16" s="11" t="s">
        <v>38</v>
      </c>
    </row>
    <row r="17" spans="1:3" x14ac:dyDescent="0.25">
      <c r="A17" s="1">
        <v>40451</v>
      </c>
      <c r="C17" s="82"/>
    </row>
  </sheetData>
  <sheetProtection algorithmName="SHA-512" hashValue="9nT9NJWbmcNqMc1hNJiPUCrGuKSw8wJxBSJi3nirOWmzMr1KlpNMR0JAfgDawOwvnftMNsSIcdyVSQMDExdo1Q==" saltValue="VyoghpZZFqNMMhEz67QzvQ==" spinCount="100000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A7" sqref="A7"/>
    </sheetView>
  </sheetViews>
  <sheetFormatPr defaultRowHeight="12.5" x14ac:dyDescent="0.25"/>
  <cols>
    <col min="1" max="1" width="17.453125" bestFit="1" customWidth="1"/>
    <col min="2" max="2" width="22.26953125" customWidth="1"/>
    <col min="3" max="3" width="48.453125" customWidth="1"/>
    <col min="4" max="4" width="6" customWidth="1"/>
    <col min="5" max="5" width="5.54296875" customWidth="1"/>
    <col min="6" max="6" width="5.453125" customWidth="1"/>
    <col min="7" max="7" width="3.81640625" customWidth="1"/>
    <col min="8" max="8" width="4" customWidth="1"/>
  </cols>
  <sheetData>
    <row r="1" spans="1:10" ht="13.5" x14ac:dyDescent="0.3">
      <c r="A1" s="2" t="s">
        <v>17</v>
      </c>
      <c r="B1" s="137" t="s">
        <v>39</v>
      </c>
      <c r="C1" s="36" t="s">
        <v>288</v>
      </c>
      <c r="I1" s="2" t="s">
        <v>40</v>
      </c>
      <c r="J1" s="82" t="s">
        <v>28</v>
      </c>
    </row>
    <row r="2" spans="1:10" ht="13.5" x14ac:dyDescent="0.3">
      <c r="B2" s="137" t="s">
        <v>39</v>
      </c>
      <c r="C2" s="36" t="s">
        <v>287</v>
      </c>
      <c r="J2" s="82" t="s">
        <v>37</v>
      </c>
    </row>
    <row r="3" spans="1:10" x14ac:dyDescent="0.25">
      <c r="C3" s="64"/>
      <c r="J3" s="82" t="s">
        <v>36</v>
      </c>
    </row>
    <row r="4" spans="1:10" x14ac:dyDescent="0.25">
      <c r="C4" s="64"/>
      <c r="J4" s="82" t="s">
        <v>23</v>
      </c>
    </row>
    <row r="5" spans="1:10" x14ac:dyDescent="0.25">
      <c r="C5" s="64"/>
      <c r="J5" s="82" t="s">
        <v>29</v>
      </c>
    </row>
    <row r="6" spans="1:10" x14ac:dyDescent="0.25">
      <c r="C6" s="64"/>
      <c r="J6" s="82" t="s">
        <v>31</v>
      </c>
    </row>
    <row r="7" spans="1:10" x14ac:dyDescent="0.25">
      <c r="C7" s="64"/>
      <c r="J7" s="82" t="s">
        <v>30</v>
      </c>
    </row>
    <row r="8" spans="1:10" x14ac:dyDescent="0.25">
      <c r="C8" s="64"/>
      <c r="J8" s="82" t="s">
        <v>35</v>
      </c>
    </row>
    <row r="9" spans="1:10" x14ac:dyDescent="0.25">
      <c r="C9" s="64"/>
      <c r="J9" s="82" t="s">
        <v>27</v>
      </c>
    </row>
    <row r="10" spans="1:10" x14ac:dyDescent="0.25">
      <c r="C10" s="64"/>
      <c r="J10" s="82" t="s">
        <v>34</v>
      </c>
    </row>
    <row r="11" spans="1:10" x14ac:dyDescent="0.25">
      <c r="C11" s="64"/>
      <c r="J11" s="82" t="s">
        <v>33</v>
      </c>
    </row>
    <row r="12" spans="1:10" x14ac:dyDescent="0.25">
      <c r="J12" s="82" t="s">
        <v>32</v>
      </c>
    </row>
    <row r="15" spans="1:10" ht="14.5" x14ac:dyDescent="0.35">
      <c r="A15" s="2" t="s">
        <v>41</v>
      </c>
      <c r="B15" s="109" t="s">
        <v>175</v>
      </c>
      <c r="C15" s="110" t="s">
        <v>197</v>
      </c>
      <c r="H15" s="36"/>
    </row>
    <row r="16" spans="1:10" ht="13.5" x14ac:dyDescent="0.3">
      <c r="B16" s="109" t="s">
        <v>175</v>
      </c>
      <c r="C16" s="110" t="s">
        <v>198</v>
      </c>
      <c r="H16" s="36"/>
    </row>
    <row r="17" spans="1:9" ht="13.5" x14ac:dyDescent="0.3">
      <c r="B17" s="109" t="s">
        <v>175</v>
      </c>
      <c r="C17" s="110" t="s">
        <v>199</v>
      </c>
      <c r="H17" s="36"/>
    </row>
    <row r="18" spans="1:9" ht="13.5" x14ac:dyDescent="0.3">
      <c r="B18" s="109" t="s">
        <v>175</v>
      </c>
      <c r="C18" s="110" t="s">
        <v>200</v>
      </c>
      <c r="H18" s="36"/>
    </row>
    <row r="19" spans="1:9" ht="13.5" x14ac:dyDescent="0.3">
      <c r="B19" s="109" t="s">
        <v>175</v>
      </c>
      <c r="C19" s="110" t="s">
        <v>201</v>
      </c>
      <c r="H19" s="36"/>
    </row>
    <row r="20" spans="1:9" ht="13.5" x14ac:dyDescent="0.3">
      <c r="B20" s="109" t="s">
        <v>175</v>
      </c>
      <c r="C20" s="110" t="s">
        <v>248</v>
      </c>
      <c r="H20" s="36"/>
    </row>
    <row r="21" spans="1:9" ht="13.5" x14ac:dyDescent="0.3">
      <c r="B21" s="109" t="s">
        <v>175</v>
      </c>
      <c r="C21" s="110" t="s">
        <v>249</v>
      </c>
      <c r="H21" s="36"/>
    </row>
    <row r="22" spans="1:9" ht="13.5" x14ac:dyDescent="0.3">
      <c r="I22" s="36"/>
    </row>
    <row r="23" spans="1:9" ht="14.5" x14ac:dyDescent="0.35">
      <c r="A23" s="2" t="s">
        <v>24</v>
      </c>
      <c r="B23" s="109" t="s">
        <v>175</v>
      </c>
      <c r="C23" s="110" t="s">
        <v>202</v>
      </c>
      <c r="I23" s="36"/>
    </row>
    <row r="24" spans="1:9" ht="13.5" x14ac:dyDescent="0.3">
      <c r="B24" s="109" t="s">
        <v>175</v>
      </c>
      <c r="C24" s="110" t="s">
        <v>203</v>
      </c>
    </row>
    <row r="25" spans="1:9" ht="13.5" x14ac:dyDescent="0.3">
      <c r="B25" s="109" t="s">
        <v>175</v>
      </c>
      <c r="C25" s="110" t="s">
        <v>204</v>
      </c>
    </row>
    <row r="26" spans="1:9" ht="13.5" x14ac:dyDescent="0.3">
      <c r="B26" s="109" t="s">
        <v>175</v>
      </c>
      <c r="C26" s="110" t="s">
        <v>205</v>
      </c>
    </row>
    <row r="27" spans="1:9" ht="13.5" x14ac:dyDescent="0.3">
      <c r="B27" s="109" t="s">
        <v>175</v>
      </c>
      <c r="C27" s="110" t="s">
        <v>206</v>
      </c>
    </row>
    <row r="28" spans="1:9" ht="13.5" x14ac:dyDescent="0.3">
      <c r="B28" s="109" t="s">
        <v>175</v>
      </c>
      <c r="C28" s="110" t="s">
        <v>207</v>
      </c>
    </row>
    <row r="29" spans="1:9" ht="13.5" x14ac:dyDescent="0.3">
      <c r="B29" s="109" t="s">
        <v>175</v>
      </c>
      <c r="C29" s="110" t="s">
        <v>208</v>
      </c>
    </row>
    <row r="30" spans="1:9" ht="13.5" x14ac:dyDescent="0.3">
      <c r="B30" s="109" t="s">
        <v>175</v>
      </c>
      <c r="C30" s="110" t="s">
        <v>209</v>
      </c>
    </row>
    <row r="31" spans="1:9" ht="13.5" x14ac:dyDescent="0.3">
      <c r="B31" s="109" t="s">
        <v>175</v>
      </c>
      <c r="C31" s="110" t="s">
        <v>260</v>
      </c>
      <c r="G31" s="41"/>
    </row>
    <row r="32" spans="1:9" ht="13.5" x14ac:dyDescent="0.3">
      <c r="B32" s="109" t="s">
        <v>175</v>
      </c>
      <c r="C32" s="110" t="s">
        <v>261</v>
      </c>
      <c r="G32" s="41"/>
    </row>
    <row r="33" spans="1:7" ht="13.5" x14ac:dyDescent="0.3">
      <c r="G33" s="41"/>
    </row>
    <row r="34" spans="1:7" ht="13.5" x14ac:dyDescent="0.3">
      <c r="A34" s="2" t="s">
        <v>42</v>
      </c>
      <c r="B34" s="109" t="s">
        <v>175</v>
      </c>
      <c r="C34" s="110" t="s">
        <v>221</v>
      </c>
      <c r="G34" s="41"/>
    </row>
    <row r="35" spans="1:7" ht="13.5" x14ac:dyDescent="0.3">
      <c r="A35" s="2"/>
      <c r="B35" s="109" t="s">
        <v>175</v>
      </c>
      <c r="C35" s="110" t="s">
        <v>222</v>
      </c>
    </row>
    <row r="36" spans="1:7" ht="13.5" x14ac:dyDescent="0.3">
      <c r="A36" s="2"/>
      <c r="B36" s="109" t="s">
        <v>175</v>
      </c>
      <c r="C36" s="110" t="s">
        <v>223</v>
      </c>
    </row>
    <row r="37" spans="1:7" ht="13.5" x14ac:dyDescent="0.3">
      <c r="A37" s="2"/>
      <c r="B37" s="109" t="s">
        <v>175</v>
      </c>
      <c r="C37" s="110" t="s">
        <v>224</v>
      </c>
    </row>
    <row r="38" spans="1:7" ht="13.5" x14ac:dyDescent="0.3">
      <c r="B38" s="109" t="s">
        <v>175</v>
      </c>
      <c r="C38" s="110" t="s">
        <v>225</v>
      </c>
    </row>
    <row r="39" spans="1:7" ht="13.5" x14ac:dyDescent="0.3">
      <c r="B39" s="109" t="s">
        <v>175</v>
      </c>
      <c r="C39" s="110" t="s">
        <v>226</v>
      </c>
    </row>
    <row r="40" spans="1:7" ht="13.5" x14ac:dyDescent="0.3">
      <c r="B40" s="109" t="s">
        <v>175</v>
      </c>
      <c r="C40" s="110" t="s">
        <v>227</v>
      </c>
    </row>
    <row r="41" spans="1:7" ht="13.5" x14ac:dyDescent="0.3">
      <c r="B41" s="109" t="s">
        <v>175</v>
      </c>
      <c r="C41" s="110" t="s">
        <v>228</v>
      </c>
    </row>
    <row r="42" spans="1:7" ht="13.5" x14ac:dyDescent="0.3">
      <c r="B42" s="109" t="s">
        <v>175</v>
      </c>
      <c r="C42" s="110" t="s">
        <v>277</v>
      </c>
    </row>
    <row r="43" spans="1:7" ht="13.5" x14ac:dyDescent="0.3">
      <c r="B43" s="109" t="s">
        <v>175</v>
      </c>
      <c r="C43" s="110" t="s">
        <v>276</v>
      </c>
    </row>
  </sheetData>
  <sheetProtection algorithmName="SHA-512" hashValue="NbjCyfIOmpop1FQXL4Iq6wCB9a8KHYoMmrikRo3MjaPqUClitMSad77IxskJv7JXOg/QEugQw+92xbc0VgJEpw==" saltValue="T7hE/9oapV9s/xEQklx6fg==" spinCount="100000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6"/>
  <sheetViews>
    <sheetView zoomScale="106" zoomScaleNormal="106" workbookViewId="0">
      <selection activeCell="D13" sqref="D13"/>
    </sheetView>
  </sheetViews>
  <sheetFormatPr defaultColWidth="9.1796875" defaultRowHeight="11.5" x14ac:dyDescent="0.25"/>
  <cols>
    <col min="1" max="1" width="48.54296875" style="30" customWidth="1"/>
    <col min="2" max="2" width="11.26953125" style="30" customWidth="1"/>
    <col min="3" max="3" width="10.7265625" style="30" customWidth="1"/>
    <col min="4" max="16384" width="9.1796875" style="30"/>
  </cols>
  <sheetData>
    <row r="1" spans="1:30" x14ac:dyDescent="0.25">
      <c r="B1" s="34" t="s">
        <v>43</v>
      </c>
      <c r="C1" s="34" t="s">
        <v>13</v>
      </c>
    </row>
    <row r="2" spans="1:30" ht="14.5" x14ac:dyDescent="0.35">
      <c r="A2" s="36" t="s">
        <v>197</v>
      </c>
      <c r="B2" s="88">
        <f>VLOOKUP(score_citoBL,BL_E4_M5_cito3.0,2)</f>
        <v>0</v>
      </c>
      <c r="C2" s="88" t="str">
        <f>VLOOKUP(score_citoBL,BL_E4_M5_cito3.0,3)</f>
        <v>&lt;9**</v>
      </c>
    </row>
    <row r="3" spans="1:30" ht="13.5" x14ac:dyDescent="0.3">
      <c r="A3" s="36" t="s">
        <v>199</v>
      </c>
      <c r="B3" s="88">
        <f>VLOOKUP(score_citoBL,BL_E5_cito3.0,2)</f>
        <v>0</v>
      </c>
      <c r="C3" s="88" t="str">
        <f>VLOOKUP(score_citoBL,BL_E5_cito3.0,3)</f>
        <v>&lt;10**</v>
      </c>
    </row>
    <row r="4" spans="1:30" ht="13.5" x14ac:dyDescent="0.3">
      <c r="A4" s="36" t="s">
        <v>201</v>
      </c>
      <c r="B4" s="88">
        <f>VLOOKUP(score_citoBL,BL_E6_cito3.0,2)</f>
        <v>0</v>
      </c>
      <c r="C4" s="88" t="str">
        <f>VLOOKUP(score_citoBL,BL_E6_cito3.0,3)</f>
        <v>&lt;11**</v>
      </c>
    </row>
    <row r="5" spans="1:30" ht="13.5" x14ac:dyDescent="0.3">
      <c r="A5" s="36" t="s">
        <v>249</v>
      </c>
      <c r="B5" s="88">
        <f>VLOOKUP(score_citoBL,BL_E7_cito3.0,2)</f>
        <v>0</v>
      </c>
      <c r="C5" s="88" t="str">
        <f>VLOOKUP(score_citoBL,BL_E7_cito3.0,3)</f>
        <v>&lt;11**</v>
      </c>
      <c r="D5" s="166" t="s">
        <v>195</v>
      </c>
      <c r="E5" s="166"/>
      <c r="F5" s="166"/>
    </row>
    <row r="6" spans="1:30" ht="13.5" x14ac:dyDescent="0.3">
      <c r="A6" s="36" t="s">
        <v>198</v>
      </c>
      <c r="B6" s="88">
        <f>VLOOKUP(score_citoBL,BL_M5_cito3.0,2)</f>
        <v>0</v>
      </c>
      <c r="C6" s="88" t="str">
        <f>VLOOKUP(score_citoBL,BL_M5_cito3.0,3)</f>
        <v>&lt;10**</v>
      </c>
      <c r="D6" s="166"/>
      <c r="E6" s="166"/>
      <c r="F6" s="166"/>
    </row>
    <row r="7" spans="1:30" ht="13.5" x14ac:dyDescent="0.3">
      <c r="A7" s="36" t="s">
        <v>200</v>
      </c>
      <c r="B7" s="88">
        <f>VLOOKUP(score_citoBL,BL_M6_cito3.0,2)</f>
        <v>0</v>
      </c>
      <c r="C7" s="88" t="str">
        <f>VLOOKUP(score_citoBL,BL_M6_cito3.0,3)</f>
        <v>&lt;10**</v>
      </c>
      <c r="D7" s="166"/>
      <c r="E7" s="166"/>
      <c r="F7" s="166"/>
    </row>
    <row r="8" spans="1:30" ht="13.5" x14ac:dyDescent="0.3">
      <c r="A8" s="36" t="s">
        <v>248</v>
      </c>
      <c r="B8" s="88">
        <f>VLOOKUP(score_citoBL,BL_M7_cito3.0,2)</f>
        <v>0</v>
      </c>
      <c r="C8" s="88" t="str">
        <f>VLOOKUP(score_citoBL,BL_M7_cito3.0,3)</f>
        <v>&lt;10**</v>
      </c>
      <c r="D8" s="166"/>
      <c r="E8" s="166"/>
      <c r="F8" s="166"/>
    </row>
    <row r="9" spans="1:30" ht="12.5" x14ac:dyDescent="0.25">
      <c r="B9"/>
      <c r="C9"/>
      <c r="D9" s="166"/>
      <c r="E9" s="166"/>
      <c r="F9" s="166"/>
    </row>
    <row r="10" spans="1:30" customFormat="1" ht="13" x14ac:dyDescent="0.3">
      <c r="D10" s="167" t="s">
        <v>324</v>
      </c>
      <c r="E10" s="167"/>
      <c r="F10" s="167"/>
      <c r="H10" s="106" t="s">
        <v>176</v>
      </c>
      <c r="L10" s="167" t="s">
        <v>196</v>
      </c>
      <c r="M10" s="167"/>
      <c r="N10" s="167"/>
      <c r="P10" s="97" t="s">
        <v>176</v>
      </c>
      <c r="T10" s="97" t="s">
        <v>196</v>
      </c>
      <c r="X10" s="128" t="s">
        <v>176</v>
      </c>
      <c r="AB10" s="128"/>
    </row>
    <row r="11" spans="1:30" ht="15.5" x14ac:dyDescent="0.35">
      <c r="B11"/>
      <c r="C11"/>
      <c r="D11" s="163" t="s">
        <v>185</v>
      </c>
      <c r="E11" s="164"/>
      <c r="F11" s="165"/>
      <c r="H11" s="163" t="s">
        <v>186</v>
      </c>
      <c r="I11" s="164"/>
      <c r="J11" s="165"/>
      <c r="L11" s="163" t="s">
        <v>177</v>
      </c>
      <c r="M11" s="164"/>
      <c r="N11" s="165"/>
      <c r="P11" s="163" t="s">
        <v>187</v>
      </c>
      <c r="Q11" s="164"/>
      <c r="R11" s="165"/>
      <c r="T11" s="163" t="s">
        <v>184</v>
      </c>
      <c r="U11" s="164"/>
      <c r="V11" s="165"/>
      <c r="X11" s="163" t="s">
        <v>246</v>
      </c>
      <c r="Y11" s="164"/>
      <c r="Z11" s="165"/>
      <c r="AB11" s="163" t="s">
        <v>247</v>
      </c>
      <c r="AC11" s="164"/>
      <c r="AD11" s="165"/>
    </row>
    <row r="12" spans="1:30" ht="74.25" customHeight="1" x14ac:dyDescent="0.25">
      <c r="B12"/>
      <c r="C12"/>
      <c r="D12" s="38" t="s">
        <v>95</v>
      </c>
      <c r="E12" s="38" t="s">
        <v>96</v>
      </c>
      <c r="F12" s="38" t="s">
        <v>97</v>
      </c>
      <c r="H12" s="38" t="s">
        <v>95</v>
      </c>
      <c r="I12" s="38" t="s">
        <v>96</v>
      </c>
      <c r="J12" s="38" t="s">
        <v>97</v>
      </c>
      <c r="L12" s="38" t="s">
        <v>95</v>
      </c>
      <c r="M12" s="38" t="s">
        <v>96</v>
      </c>
      <c r="N12" s="38" t="s">
        <v>97</v>
      </c>
      <c r="P12" s="38" t="s">
        <v>95</v>
      </c>
      <c r="Q12" s="38" t="s">
        <v>96</v>
      </c>
      <c r="R12" s="38" t="s">
        <v>97</v>
      </c>
      <c r="T12" s="38" t="s">
        <v>95</v>
      </c>
      <c r="U12" s="38" t="s">
        <v>96</v>
      </c>
      <c r="V12" s="38" t="s">
        <v>97</v>
      </c>
      <c r="X12" s="38" t="s">
        <v>95</v>
      </c>
      <c r="Y12" s="38" t="s">
        <v>96</v>
      </c>
      <c r="Z12" s="38" t="s">
        <v>97</v>
      </c>
      <c r="AB12" s="38" t="s">
        <v>95</v>
      </c>
      <c r="AC12" s="38" t="s">
        <v>96</v>
      </c>
      <c r="AD12" s="38" t="s">
        <v>97</v>
      </c>
    </row>
    <row r="13" spans="1:30" ht="14.5" x14ac:dyDescent="0.25">
      <c r="B13"/>
      <c r="C13"/>
      <c r="D13" s="91">
        <v>0</v>
      </c>
      <c r="E13" s="85">
        <v>0</v>
      </c>
      <c r="F13" s="93" t="s">
        <v>45</v>
      </c>
      <c r="H13" s="98">
        <v>0</v>
      </c>
      <c r="I13" s="103">
        <v>0</v>
      </c>
      <c r="J13" s="99" t="s">
        <v>98</v>
      </c>
      <c r="L13" s="37">
        <v>0</v>
      </c>
      <c r="M13" s="37">
        <v>0</v>
      </c>
      <c r="N13" s="66" t="s">
        <v>98</v>
      </c>
      <c r="P13" s="85">
        <v>0</v>
      </c>
      <c r="Q13" s="85">
        <v>0</v>
      </c>
      <c r="R13" s="85" t="s">
        <v>98</v>
      </c>
      <c r="T13" s="85">
        <v>0</v>
      </c>
      <c r="U13" s="85">
        <v>0</v>
      </c>
      <c r="V13" s="85" t="s">
        <v>99</v>
      </c>
      <c r="X13" s="85">
        <v>0</v>
      </c>
      <c r="Y13" s="85">
        <v>0</v>
      </c>
      <c r="Z13" s="85" t="s">
        <v>98</v>
      </c>
      <c r="AB13" s="85">
        <v>0</v>
      </c>
      <c r="AC13" s="85">
        <v>0</v>
      </c>
      <c r="AD13" s="85" t="s">
        <v>99</v>
      </c>
    </row>
    <row r="14" spans="1:30" ht="14.5" x14ac:dyDescent="0.25">
      <c r="B14"/>
      <c r="C14"/>
      <c r="D14" s="92">
        <v>1</v>
      </c>
      <c r="E14" s="37">
        <v>23</v>
      </c>
      <c r="F14" s="16" t="s">
        <v>45</v>
      </c>
      <c r="H14" s="100">
        <v>1</v>
      </c>
      <c r="I14" s="104">
        <v>14</v>
      </c>
      <c r="J14" s="99" t="s">
        <v>98</v>
      </c>
      <c r="L14" s="37">
        <v>1</v>
      </c>
      <c r="M14" s="37">
        <v>26</v>
      </c>
      <c r="N14" s="66" t="s">
        <v>98</v>
      </c>
      <c r="P14" s="37">
        <v>1</v>
      </c>
      <c r="Q14" s="37">
        <v>20</v>
      </c>
      <c r="R14" s="37" t="s">
        <v>98</v>
      </c>
      <c r="T14" s="37">
        <v>1</v>
      </c>
      <c r="U14" s="37">
        <v>20</v>
      </c>
      <c r="V14" s="37" t="s">
        <v>99</v>
      </c>
      <c r="X14" s="37">
        <v>1</v>
      </c>
      <c r="Y14" s="37">
        <v>23</v>
      </c>
      <c r="Z14" s="37" t="s">
        <v>98</v>
      </c>
      <c r="AB14" s="37">
        <v>1</v>
      </c>
      <c r="AC14" s="37">
        <v>18</v>
      </c>
      <c r="AD14" s="37" t="s">
        <v>99</v>
      </c>
    </row>
    <row r="15" spans="1:30" ht="14.5" x14ac:dyDescent="0.25">
      <c r="B15"/>
      <c r="C15"/>
      <c r="D15" s="92">
        <v>2</v>
      </c>
      <c r="E15" s="37">
        <v>39</v>
      </c>
      <c r="F15" s="16" t="s">
        <v>45</v>
      </c>
      <c r="H15" s="100">
        <v>2</v>
      </c>
      <c r="I15" s="104">
        <v>34</v>
      </c>
      <c r="J15" s="99" t="s">
        <v>98</v>
      </c>
      <c r="L15" s="37">
        <v>2</v>
      </c>
      <c r="M15" s="37">
        <v>43</v>
      </c>
      <c r="N15" s="66" t="s">
        <v>98</v>
      </c>
      <c r="P15" s="37">
        <v>2</v>
      </c>
      <c r="Q15" s="37">
        <v>39</v>
      </c>
      <c r="R15" s="37" t="s">
        <v>98</v>
      </c>
      <c r="T15" s="37">
        <v>2</v>
      </c>
      <c r="U15" s="37">
        <v>40</v>
      </c>
      <c r="V15" s="37" t="s">
        <v>99</v>
      </c>
      <c r="X15" s="37">
        <v>2</v>
      </c>
      <c r="Y15" s="37">
        <v>43</v>
      </c>
      <c r="Z15" s="37" t="s">
        <v>98</v>
      </c>
      <c r="AB15" s="37">
        <v>2</v>
      </c>
      <c r="AC15" s="37">
        <v>41</v>
      </c>
      <c r="AD15" s="37" t="s">
        <v>99</v>
      </c>
    </row>
    <row r="16" spans="1:30" ht="14.5" x14ac:dyDescent="0.25">
      <c r="B16"/>
      <c r="C16"/>
      <c r="D16" s="92">
        <v>3</v>
      </c>
      <c r="E16" s="37">
        <v>49</v>
      </c>
      <c r="F16" s="16" t="s">
        <v>45</v>
      </c>
      <c r="H16" s="100">
        <v>3</v>
      </c>
      <c r="I16" s="104">
        <v>46</v>
      </c>
      <c r="J16" s="99" t="s">
        <v>98</v>
      </c>
      <c r="L16" s="37">
        <v>3</v>
      </c>
      <c r="M16" s="37">
        <v>55</v>
      </c>
      <c r="N16" s="66" t="s">
        <v>98</v>
      </c>
      <c r="P16" s="37">
        <v>3</v>
      </c>
      <c r="Q16" s="37">
        <v>51</v>
      </c>
      <c r="R16" s="37" t="s">
        <v>98</v>
      </c>
      <c r="T16" s="37">
        <v>3</v>
      </c>
      <c r="U16" s="37">
        <v>53</v>
      </c>
      <c r="V16" s="37" t="s">
        <v>99</v>
      </c>
      <c r="X16" s="37">
        <v>3</v>
      </c>
      <c r="Y16" s="37">
        <v>56</v>
      </c>
      <c r="Z16" s="37" t="s">
        <v>98</v>
      </c>
      <c r="AB16" s="37">
        <v>3</v>
      </c>
      <c r="AC16" s="37">
        <v>55</v>
      </c>
      <c r="AD16" s="37" t="s">
        <v>99</v>
      </c>
    </row>
    <row r="17" spans="2:30" ht="14.5" x14ac:dyDescent="0.25">
      <c r="B17"/>
      <c r="C17"/>
      <c r="D17" s="92">
        <v>4</v>
      </c>
      <c r="E17" s="37">
        <v>57</v>
      </c>
      <c r="F17" s="16" t="s">
        <v>45</v>
      </c>
      <c r="H17" s="100">
        <v>4</v>
      </c>
      <c r="I17" s="104">
        <v>55</v>
      </c>
      <c r="J17" s="99" t="s">
        <v>98</v>
      </c>
      <c r="L17" s="37">
        <v>4</v>
      </c>
      <c r="M17" s="37">
        <v>63</v>
      </c>
      <c r="N17" s="66" t="s">
        <v>98</v>
      </c>
      <c r="P17" s="37">
        <v>4</v>
      </c>
      <c r="Q17" s="37">
        <v>60</v>
      </c>
      <c r="R17" s="37" t="s">
        <v>98</v>
      </c>
      <c r="T17" s="37">
        <v>4</v>
      </c>
      <c r="U17" s="37">
        <v>62</v>
      </c>
      <c r="V17" s="37" t="s">
        <v>99</v>
      </c>
      <c r="X17" s="37">
        <v>4</v>
      </c>
      <c r="Y17" s="37">
        <v>66</v>
      </c>
      <c r="Z17" s="37" t="s">
        <v>98</v>
      </c>
      <c r="AB17" s="37">
        <v>4</v>
      </c>
      <c r="AC17" s="37">
        <v>66</v>
      </c>
      <c r="AD17" s="37" t="s">
        <v>99</v>
      </c>
    </row>
    <row r="18" spans="2:30" ht="14.5" x14ac:dyDescent="0.25">
      <c r="B18"/>
      <c r="C18"/>
      <c r="D18" s="92">
        <v>5</v>
      </c>
      <c r="E18" s="37">
        <v>63</v>
      </c>
      <c r="F18" s="16" t="s">
        <v>45</v>
      </c>
      <c r="H18" s="100">
        <v>5</v>
      </c>
      <c r="I18" s="104">
        <v>62</v>
      </c>
      <c r="J18" s="99" t="s">
        <v>98</v>
      </c>
      <c r="L18" s="37">
        <v>5</v>
      </c>
      <c r="M18" s="37">
        <v>70</v>
      </c>
      <c r="N18" s="66" t="s">
        <v>98</v>
      </c>
      <c r="P18" s="37">
        <v>5</v>
      </c>
      <c r="Q18" s="37">
        <v>68</v>
      </c>
      <c r="R18" s="37" t="s">
        <v>98</v>
      </c>
      <c r="T18" s="37">
        <v>5</v>
      </c>
      <c r="U18" s="37">
        <v>70</v>
      </c>
      <c r="V18" s="37" t="s">
        <v>99</v>
      </c>
      <c r="X18" s="37">
        <v>5</v>
      </c>
      <c r="Y18" s="37">
        <v>74</v>
      </c>
      <c r="Z18" s="37" t="s">
        <v>98</v>
      </c>
      <c r="AB18" s="37">
        <v>5</v>
      </c>
      <c r="AC18" s="37">
        <v>75</v>
      </c>
      <c r="AD18" s="37" t="s">
        <v>99</v>
      </c>
    </row>
    <row r="19" spans="2:30" ht="14.5" x14ac:dyDescent="0.25">
      <c r="B19"/>
      <c r="C19"/>
      <c r="D19" s="92">
        <v>6</v>
      </c>
      <c r="E19" s="37">
        <v>69</v>
      </c>
      <c r="F19" s="16" t="s">
        <v>45</v>
      </c>
      <c r="H19" s="100">
        <v>6</v>
      </c>
      <c r="I19" s="104">
        <v>68</v>
      </c>
      <c r="J19" s="99" t="s">
        <v>98</v>
      </c>
      <c r="L19" s="37">
        <v>6</v>
      </c>
      <c r="M19" s="37">
        <v>76</v>
      </c>
      <c r="N19" s="66" t="s">
        <v>98</v>
      </c>
      <c r="P19" s="37">
        <v>6</v>
      </c>
      <c r="Q19" s="37">
        <v>74</v>
      </c>
      <c r="R19" s="37" t="s">
        <v>98</v>
      </c>
      <c r="T19" s="37">
        <v>6</v>
      </c>
      <c r="U19" s="37">
        <v>76</v>
      </c>
      <c r="V19" s="37" t="s">
        <v>99</v>
      </c>
      <c r="X19" s="37">
        <v>6</v>
      </c>
      <c r="Y19" s="37">
        <v>80</v>
      </c>
      <c r="Z19" s="37" t="s">
        <v>98</v>
      </c>
      <c r="AB19" s="37">
        <v>6</v>
      </c>
      <c r="AC19" s="37">
        <v>82</v>
      </c>
      <c r="AD19" s="37" t="s">
        <v>99</v>
      </c>
    </row>
    <row r="20" spans="2:30" ht="14.5" x14ac:dyDescent="0.25">
      <c r="B20"/>
      <c r="C20"/>
      <c r="D20" s="92">
        <v>7</v>
      </c>
      <c r="E20" s="37">
        <v>73</v>
      </c>
      <c r="F20" s="16" t="s">
        <v>45</v>
      </c>
      <c r="H20" s="100">
        <v>7</v>
      </c>
      <c r="I20" s="104">
        <v>74</v>
      </c>
      <c r="J20" s="99" t="s">
        <v>98</v>
      </c>
      <c r="L20" s="37">
        <v>7</v>
      </c>
      <c r="M20" s="37">
        <v>81</v>
      </c>
      <c r="N20" s="66" t="s">
        <v>98</v>
      </c>
      <c r="P20" s="37">
        <v>7</v>
      </c>
      <c r="Q20" s="37">
        <v>79</v>
      </c>
      <c r="R20" s="37" t="s">
        <v>98</v>
      </c>
      <c r="T20" s="37">
        <v>7</v>
      </c>
      <c r="U20" s="37">
        <v>82</v>
      </c>
      <c r="V20" s="37" t="s">
        <v>99</v>
      </c>
      <c r="X20" s="37">
        <v>7</v>
      </c>
      <c r="Y20" s="37">
        <v>86</v>
      </c>
      <c r="Z20" s="37" t="s">
        <v>98</v>
      </c>
      <c r="AB20" s="37">
        <v>7</v>
      </c>
      <c r="AC20" s="37">
        <v>88</v>
      </c>
      <c r="AD20" s="37" t="s">
        <v>99</v>
      </c>
    </row>
    <row r="21" spans="2:30" ht="14.5" x14ac:dyDescent="0.25">
      <c r="B21"/>
      <c r="C21"/>
      <c r="D21" s="92">
        <v>8</v>
      </c>
      <c r="E21" s="37">
        <v>77</v>
      </c>
      <c r="F21" s="16" t="s">
        <v>45</v>
      </c>
      <c r="H21" s="100">
        <v>8</v>
      </c>
      <c r="I21" s="104">
        <v>78</v>
      </c>
      <c r="J21" s="99" t="s">
        <v>98</v>
      </c>
      <c r="L21" s="37">
        <v>8</v>
      </c>
      <c r="M21" s="37">
        <v>86</v>
      </c>
      <c r="N21" s="66" t="s">
        <v>98</v>
      </c>
      <c r="P21" s="37">
        <v>8</v>
      </c>
      <c r="Q21" s="37">
        <v>84</v>
      </c>
      <c r="R21" s="37" t="s">
        <v>98</v>
      </c>
      <c r="T21" s="37">
        <v>8</v>
      </c>
      <c r="U21" s="37">
        <v>86</v>
      </c>
      <c r="V21" s="37" t="s">
        <v>99</v>
      </c>
      <c r="X21" s="37">
        <v>8</v>
      </c>
      <c r="Y21" s="37">
        <v>91</v>
      </c>
      <c r="Z21" s="37" t="s">
        <v>98</v>
      </c>
      <c r="AB21" s="37">
        <v>8</v>
      </c>
      <c r="AC21" s="37">
        <v>93</v>
      </c>
      <c r="AD21" s="37" t="s">
        <v>99</v>
      </c>
    </row>
    <row r="22" spans="2:30" ht="14.5" x14ac:dyDescent="0.25">
      <c r="B22"/>
      <c r="C22"/>
      <c r="D22" s="92">
        <v>9</v>
      </c>
      <c r="E22" s="37">
        <v>81</v>
      </c>
      <c r="F22" s="16" t="s">
        <v>45</v>
      </c>
      <c r="H22" s="100">
        <v>9</v>
      </c>
      <c r="I22" s="104">
        <v>83</v>
      </c>
      <c r="J22" s="99" t="s">
        <v>98</v>
      </c>
      <c r="L22" s="37">
        <v>9</v>
      </c>
      <c r="M22" s="37">
        <v>90</v>
      </c>
      <c r="N22" s="66" t="s">
        <v>98</v>
      </c>
      <c r="P22" s="37">
        <v>9</v>
      </c>
      <c r="Q22" s="37">
        <v>88</v>
      </c>
      <c r="R22" s="37" t="s">
        <v>98</v>
      </c>
      <c r="T22" s="37">
        <v>9</v>
      </c>
      <c r="U22" s="37">
        <v>90</v>
      </c>
      <c r="V22" s="37" t="s">
        <v>99</v>
      </c>
      <c r="X22" s="37">
        <v>9</v>
      </c>
      <c r="Y22" s="37">
        <v>95</v>
      </c>
      <c r="Z22" s="37" t="s">
        <v>98</v>
      </c>
      <c r="AB22" s="37">
        <v>9</v>
      </c>
      <c r="AC22" s="37">
        <v>98</v>
      </c>
      <c r="AD22" s="37" t="s">
        <v>99</v>
      </c>
    </row>
    <row r="23" spans="2:30" ht="14.5" x14ac:dyDescent="0.25">
      <c r="B23"/>
      <c r="C23"/>
      <c r="D23" s="92">
        <v>10</v>
      </c>
      <c r="E23" s="37">
        <v>84</v>
      </c>
      <c r="F23" s="16" t="s">
        <v>45</v>
      </c>
      <c r="H23" s="100">
        <v>10</v>
      </c>
      <c r="I23" s="104">
        <v>86</v>
      </c>
      <c r="J23" s="99" t="s">
        <v>98</v>
      </c>
      <c r="L23" s="37">
        <v>10</v>
      </c>
      <c r="M23" s="37">
        <v>94</v>
      </c>
      <c r="N23" s="66" t="s">
        <v>98</v>
      </c>
      <c r="P23" s="37">
        <v>10</v>
      </c>
      <c r="Q23" s="37">
        <v>91</v>
      </c>
      <c r="R23" s="37" t="s">
        <v>98</v>
      </c>
      <c r="T23" s="37">
        <v>10</v>
      </c>
      <c r="U23" s="37">
        <v>94</v>
      </c>
      <c r="V23" s="37" t="s">
        <v>99</v>
      </c>
      <c r="X23" s="37">
        <v>10</v>
      </c>
      <c r="Y23" s="37">
        <v>99</v>
      </c>
      <c r="Z23" s="37" t="s">
        <v>98</v>
      </c>
      <c r="AB23" s="37">
        <v>10</v>
      </c>
      <c r="AC23" s="37">
        <v>102</v>
      </c>
      <c r="AD23" s="37" t="s">
        <v>99</v>
      </c>
    </row>
    <row r="24" spans="2:30" ht="14.5" x14ac:dyDescent="0.25">
      <c r="B24"/>
      <c r="C24"/>
      <c r="D24" s="92">
        <v>11</v>
      </c>
      <c r="E24" s="37">
        <v>87</v>
      </c>
      <c r="F24" s="16" t="s">
        <v>45</v>
      </c>
      <c r="H24" s="100">
        <v>11</v>
      </c>
      <c r="I24" s="104">
        <v>90</v>
      </c>
      <c r="J24" s="99" t="s">
        <v>98</v>
      </c>
      <c r="L24" s="37">
        <v>11</v>
      </c>
      <c r="M24" s="37">
        <v>97</v>
      </c>
      <c r="N24" s="66" t="s">
        <v>98</v>
      </c>
      <c r="P24" s="37">
        <v>11</v>
      </c>
      <c r="Q24" s="37">
        <v>95</v>
      </c>
      <c r="R24" s="37" t="s">
        <v>98</v>
      </c>
      <c r="T24" s="37">
        <v>11</v>
      </c>
      <c r="U24" s="37">
        <v>98</v>
      </c>
      <c r="V24" s="37" t="s">
        <v>99</v>
      </c>
      <c r="X24" s="37">
        <v>11</v>
      </c>
      <c r="Y24" s="37">
        <v>103</v>
      </c>
      <c r="Z24" s="37" t="s">
        <v>98</v>
      </c>
      <c r="AB24" s="37">
        <v>11</v>
      </c>
      <c r="AC24" s="37">
        <v>106</v>
      </c>
      <c r="AD24" s="37" t="s">
        <v>99</v>
      </c>
    </row>
    <row r="25" spans="2:30" ht="14.5" x14ac:dyDescent="0.25">
      <c r="B25"/>
      <c r="C25"/>
      <c r="D25" s="92">
        <v>12</v>
      </c>
      <c r="E25" s="37">
        <v>90</v>
      </c>
      <c r="F25" s="16" t="s">
        <v>45</v>
      </c>
      <c r="H25" s="100">
        <v>12</v>
      </c>
      <c r="I25" s="104">
        <v>93</v>
      </c>
      <c r="J25" s="99" t="s">
        <v>98</v>
      </c>
      <c r="L25" s="37">
        <v>12</v>
      </c>
      <c r="M25" s="37">
        <v>100</v>
      </c>
      <c r="N25" s="66" t="s">
        <v>98</v>
      </c>
      <c r="P25" s="37">
        <v>12</v>
      </c>
      <c r="Q25" s="37">
        <v>98</v>
      </c>
      <c r="R25" s="37" t="s">
        <v>98</v>
      </c>
      <c r="T25" s="37">
        <v>12</v>
      </c>
      <c r="U25" s="37">
        <v>101</v>
      </c>
      <c r="V25" s="37" t="s">
        <v>99</v>
      </c>
      <c r="X25" s="37">
        <v>12</v>
      </c>
      <c r="Y25" s="37">
        <v>106</v>
      </c>
      <c r="Z25" s="37" t="s">
        <v>98</v>
      </c>
      <c r="AB25" s="37">
        <v>12</v>
      </c>
      <c r="AC25" s="37">
        <v>110</v>
      </c>
      <c r="AD25" s="37" t="s">
        <v>99</v>
      </c>
    </row>
    <row r="26" spans="2:30" ht="14.5" x14ac:dyDescent="0.25">
      <c r="B26"/>
      <c r="C26"/>
      <c r="D26" s="92">
        <v>13</v>
      </c>
      <c r="E26" s="37">
        <v>93</v>
      </c>
      <c r="F26" s="16" t="s">
        <v>45</v>
      </c>
      <c r="H26" s="100">
        <v>13</v>
      </c>
      <c r="I26" s="104">
        <v>96</v>
      </c>
      <c r="J26" s="99" t="s">
        <v>98</v>
      </c>
      <c r="L26" s="37">
        <v>13</v>
      </c>
      <c r="M26" s="37">
        <v>103</v>
      </c>
      <c r="N26" s="66" t="s">
        <v>98</v>
      </c>
      <c r="P26" s="37">
        <v>13</v>
      </c>
      <c r="Q26" s="37">
        <v>101</v>
      </c>
      <c r="R26" s="37" t="s">
        <v>98</v>
      </c>
      <c r="T26" s="37">
        <v>13</v>
      </c>
      <c r="U26" s="37">
        <v>104</v>
      </c>
      <c r="V26" s="37" t="s">
        <v>99</v>
      </c>
      <c r="X26" s="37">
        <v>13</v>
      </c>
      <c r="Y26" s="37">
        <v>109</v>
      </c>
      <c r="Z26" s="37" t="s">
        <v>98</v>
      </c>
      <c r="AB26" s="37">
        <v>13</v>
      </c>
      <c r="AC26" s="37">
        <v>113</v>
      </c>
      <c r="AD26" s="37" t="s">
        <v>99</v>
      </c>
    </row>
    <row r="27" spans="2:30" ht="14.5" x14ac:dyDescent="0.25">
      <c r="B27"/>
      <c r="C27"/>
      <c r="D27" s="92">
        <v>14</v>
      </c>
      <c r="E27" s="37">
        <v>95</v>
      </c>
      <c r="F27" s="16" t="s">
        <v>45</v>
      </c>
      <c r="H27" s="100">
        <v>14</v>
      </c>
      <c r="I27" s="104">
        <v>99</v>
      </c>
      <c r="J27" s="99" t="s">
        <v>98</v>
      </c>
      <c r="L27" s="37">
        <v>14</v>
      </c>
      <c r="M27" s="37">
        <v>106</v>
      </c>
      <c r="N27" s="66" t="s">
        <v>98</v>
      </c>
      <c r="P27" s="37">
        <v>14</v>
      </c>
      <c r="Q27" s="37">
        <v>103</v>
      </c>
      <c r="R27" s="37" t="s">
        <v>98</v>
      </c>
      <c r="T27" s="37">
        <v>14</v>
      </c>
      <c r="U27" s="37">
        <v>107</v>
      </c>
      <c r="V27" s="37" t="s">
        <v>99</v>
      </c>
      <c r="X27" s="37">
        <v>14</v>
      </c>
      <c r="Y27" s="37">
        <v>112</v>
      </c>
      <c r="Z27" s="37" t="s">
        <v>98</v>
      </c>
      <c r="AB27" s="37">
        <v>14</v>
      </c>
      <c r="AC27" s="37">
        <v>116</v>
      </c>
      <c r="AD27" s="37" t="s">
        <v>99</v>
      </c>
    </row>
    <row r="28" spans="2:30" ht="14.5" x14ac:dyDescent="0.25">
      <c r="B28"/>
      <c r="C28"/>
      <c r="D28" s="92">
        <v>15</v>
      </c>
      <c r="E28" s="37">
        <v>98</v>
      </c>
      <c r="F28" s="16" t="s">
        <v>45</v>
      </c>
      <c r="H28" s="100">
        <v>15</v>
      </c>
      <c r="I28" s="104">
        <v>102</v>
      </c>
      <c r="J28" s="99" t="s">
        <v>98</v>
      </c>
      <c r="L28" s="37">
        <v>15</v>
      </c>
      <c r="M28" s="37">
        <v>109</v>
      </c>
      <c r="N28" s="66" t="s">
        <v>98</v>
      </c>
      <c r="P28" s="37">
        <v>15</v>
      </c>
      <c r="Q28" s="37">
        <v>106</v>
      </c>
      <c r="R28" s="37" t="s">
        <v>98</v>
      </c>
      <c r="T28" s="37">
        <v>15</v>
      </c>
      <c r="U28" s="37">
        <v>109</v>
      </c>
      <c r="V28" s="37" t="s">
        <v>99</v>
      </c>
      <c r="X28" s="37">
        <v>15</v>
      </c>
      <c r="Y28" s="37">
        <v>115</v>
      </c>
      <c r="Z28" s="37">
        <v>10</v>
      </c>
      <c r="AB28" s="37">
        <v>15</v>
      </c>
      <c r="AC28" s="37">
        <v>119</v>
      </c>
      <c r="AD28" s="37" t="s">
        <v>48</v>
      </c>
    </row>
    <row r="29" spans="2:30" ht="14.5" x14ac:dyDescent="0.25">
      <c r="B29"/>
      <c r="C29"/>
      <c r="D29" s="92">
        <v>16</v>
      </c>
      <c r="E29" s="37">
        <v>100</v>
      </c>
      <c r="F29" s="16" t="s">
        <v>45</v>
      </c>
      <c r="H29" s="100">
        <v>16</v>
      </c>
      <c r="I29" s="104">
        <v>104</v>
      </c>
      <c r="J29" s="99" t="s">
        <v>98</v>
      </c>
      <c r="L29" s="37">
        <v>16</v>
      </c>
      <c r="M29" s="37">
        <v>112</v>
      </c>
      <c r="N29" s="66" t="s">
        <v>98</v>
      </c>
      <c r="P29" s="37">
        <v>16</v>
      </c>
      <c r="Q29" s="37">
        <v>108</v>
      </c>
      <c r="R29" s="37" t="s">
        <v>98</v>
      </c>
      <c r="T29" s="37">
        <v>16</v>
      </c>
      <c r="U29" s="37">
        <v>112</v>
      </c>
      <c r="V29" s="37" t="s">
        <v>99</v>
      </c>
      <c r="X29" s="37">
        <v>16</v>
      </c>
      <c r="Y29" s="37">
        <v>117</v>
      </c>
      <c r="Z29" s="37" t="s">
        <v>47</v>
      </c>
      <c r="AB29" s="37">
        <v>16</v>
      </c>
      <c r="AC29" s="37">
        <v>122</v>
      </c>
      <c r="AD29" s="37" t="s">
        <v>49</v>
      </c>
    </row>
    <row r="30" spans="2:30" ht="14.5" x14ac:dyDescent="0.25">
      <c r="B30"/>
      <c r="C30"/>
      <c r="D30" s="92">
        <v>17</v>
      </c>
      <c r="E30" s="37">
        <v>102</v>
      </c>
      <c r="F30" s="16" t="s">
        <v>45</v>
      </c>
      <c r="H30" s="100">
        <v>17</v>
      </c>
      <c r="I30" s="104">
        <v>107</v>
      </c>
      <c r="J30" s="99" t="s">
        <v>98</v>
      </c>
      <c r="L30" s="37">
        <v>17</v>
      </c>
      <c r="M30" s="37">
        <v>114</v>
      </c>
      <c r="N30" s="66" t="s">
        <v>98</v>
      </c>
      <c r="P30" s="37">
        <v>17</v>
      </c>
      <c r="Q30" s="37">
        <v>111</v>
      </c>
      <c r="R30" s="37" t="s">
        <v>98</v>
      </c>
      <c r="T30" s="37">
        <v>17</v>
      </c>
      <c r="U30" s="37">
        <v>114</v>
      </c>
      <c r="V30" s="37" t="s">
        <v>99</v>
      </c>
      <c r="X30" s="37">
        <v>17</v>
      </c>
      <c r="Y30" s="37">
        <v>120</v>
      </c>
      <c r="Z30" s="37" t="s">
        <v>48</v>
      </c>
      <c r="AB30" s="37">
        <v>17</v>
      </c>
      <c r="AC30" s="37">
        <v>125</v>
      </c>
      <c r="AD30" s="37" t="s">
        <v>50</v>
      </c>
    </row>
    <row r="31" spans="2:30" ht="14.5" x14ac:dyDescent="0.25">
      <c r="B31"/>
      <c r="C31"/>
      <c r="D31" s="92">
        <v>18</v>
      </c>
      <c r="E31" s="37">
        <v>104</v>
      </c>
      <c r="F31" s="16" t="s">
        <v>45</v>
      </c>
      <c r="H31" s="100">
        <v>18</v>
      </c>
      <c r="I31" s="104">
        <v>109</v>
      </c>
      <c r="J31" s="99" t="s">
        <v>98</v>
      </c>
      <c r="L31" s="37">
        <v>18</v>
      </c>
      <c r="M31" s="37">
        <v>117</v>
      </c>
      <c r="N31" s="87" t="s">
        <v>47</v>
      </c>
      <c r="P31" s="37">
        <v>18</v>
      </c>
      <c r="Q31" s="37">
        <v>113</v>
      </c>
      <c r="R31" s="37" t="s">
        <v>98</v>
      </c>
      <c r="T31" s="37">
        <v>18</v>
      </c>
      <c r="U31" s="37">
        <v>116</v>
      </c>
      <c r="V31" s="37" t="s">
        <v>99</v>
      </c>
      <c r="X31" s="37">
        <v>18</v>
      </c>
      <c r="Y31" s="37">
        <v>122</v>
      </c>
      <c r="Z31" s="37" t="s">
        <v>49</v>
      </c>
      <c r="AB31" s="37">
        <v>18</v>
      </c>
      <c r="AC31" s="37">
        <v>127</v>
      </c>
      <c r="AD31" s="37" t="s">
        <v>50</v>
      </c>
    </row>
    <row r="32" spans="2:30" ht="14.5" x14ac:dyDescent="0.25">
      <c r="B32"/>
      <c r="C32"/>
      <c r="D32" s="92">
        <v>19</v>
      </c>
      <c r="E32" s="37">
        <v>107</v>
      </c>
      <c r="F32" s="16" t="s">
        <v>45</v>
      </c>
      <c r="H32" s="100">
        <v>19</v>
      </c>
      <c r="I32" s="104">
        <v>111</v>
      </c>
      <c r="J32" s="99" t="s">
        <v>98</v>
      </c>
      <c r="L32" s="37">
        <v>19</v>
      </c>
      <c r="M32" s="37">
        <v>119</v>
      </c>
      <c r="N32" s="87" t="s">
        <v>48</v>
      </c>
      <c r="P32" s="37">
        <v>19</v>
      </c>
      <c r="Q32" s="37">
        <v>115</v>
      </c>
      <c r="R32" s="37" t="s">
        <v>98</v>
      </c>
      <c r="T32" s="37">
        <v>19</v>
      </c>
      <c r="U32" s="37">
        <v>119</v>
      </c>
      <c r="V32" s="37" t="s">
        <v>48</v>
      </c>
      <c r="X32" s="37">
        <v>19</v>
      </c>
      <c r="Y32" s="37">
        <v>125</v>
      </c>
      <c r="Z32" s="37" t="s">
        <v>50</v>
      </c>
      <c r="AB32" s="37">
        <v>19</v>
      </c>
      <c r="AC32" s="37">
        <v>130</v>
      </c>
      <c r="AD32" s="37" t="s">
        <v>51</v>
      </c>
    </row>
    <row r="33" spans="2:30" ht="14.5" x14ac:dyDescent="0.25">
      <c r="B33"/>
      <c r="C33"/>
      <c r="D33" s="92">
        <v>20</v>
      </c>
      <c r="E33" s="37">
        <v>109</v>
      </c>
      <c r="F33" s="16" t="s">
        <v>45</v>
      </c>
      <c r="H33" s="100">
        <v>20</v>
      </c>
      <c r="I33" s="104">
        <v>114</v>
      </c>
      <c r="J33" s="99" t="s">
        <v>98</v>
      </c>
      <c r="L33" s="37">
        <v>20</v>
      </c>
      <c r="M33" s="37">
        <v>121</v>
      </c>
      <c r="N33" s="87" t="s">
        <v>49</v>
      </c>
      <c r="P33" s="37">
        <v>20</v>
      </c>
      <c r="Q33" s="37">
        <v>117</v>
      </c>
      <c r="R33" s="37" t="s">
        <v>47</v>
      </c>
      <c r="T33" s="37">
        <v>20</v>
      </c>
      <c r="U33" s="37">
        <v>121</v>
      </c>
      <c r="V33" s="37" t="s">
        <v>49</v>
      </c>
      <c r="X33" s="37">
        <v>20</v>
      </c>
      <c r="Y33" s="37">
        <v>127</v>
      </c>
      <c r="Z33" s="37" t="s">
        <v>50</v>
      </c>
      <c r="AB33" s="37">
        <v>20</v>
      </c>
      <c r="AC33" s="37">
        <v>132</v>
      </c>
      <c r="AD33" s="37" t="s">
        <v>52</v>
      </c>
    </row>
    <row r="34" spans="2:30" ht="14.5" x14ac:dyDescent="0.25">
      <c r="B34"/>
      <c r="C34"/>
      <c r="D34" s="92">
        <v>21</v>
      </c>
      <c r="E34" s="37">
        <v>111</v>
      </c>
      <c r="F34" s="16" t="s">
        <v>45</v>
      </c>
      <c r="H34" s="100">
        <v>21</v>
      </c>
      <c r="I34" s="104">
        <v>116</v>
      </c>
      <c r="J34" s="101" t="s">
        <v>47</v>
      </c>
      <c r="L34" s="37">
        <v>21</v>
      </c>
      <c r="M34" s="37">
        <v>124</v>
      </c>
      <c r="N34" s="87" t="s">
        <v>50</v>
      </c>
      <c r="P34" s="37">
        <v>21</v>
      </c>
      <c r="Q34" s="37">
        <v>119</v>
      </c>
      <c r="R34" s="37" t="s">
        <v>48</v>
      </c>
      <c r="T34" s="37">
        <v>21</v>
      </c>
      <c r="U34" s="37">
        <v>123</v>
      </c>
      <c r="V34" s="37" t="s">
        <v>49</v>
      </c>
      <c r="X34" s="37">
        <v>21</v>
      </c>
      <c r="Y34" s="37">
        <v>129</v>
      </c>
      <c r="Z34" s="37" t="s">
        <v>51</v>
      </c>
      <c r="AB34" s="37">
        <v>21</v>
      </c>
      <c r="AC34" s="37">
        <v>134</v>
      </c>
      <c r="AD34" s="37" t="s">
        <v>53</v>
      </c>
    </row>
    <row r="35" spans="2:30" ht="14.5" x14ac:dyDescent="0.25">
      <c r="B35"/>
      <c r="C35"/>
      <c r="D35" s="92">
        <v>22</v>
      </c>
      <c r="E35" s="37">
        <v>113</v>
      </c>
      <c r="F35" s="16" t="s">
        <v>45</v>
      </c>
      <c r="H35" s="100">
        <v>22</v>
      </c>
      <c r="I35" s="104">
        <v>118</v>
      </c>
      <c r="J35" s="101" t="s">
        <v>48</v>
      </c>
      <c r="L35" s="37">
        <v>22</v>
      </c>
      <c r="M35" s="37">
        <v>126</v>
      </c>
      <c r="N35" s="87" t="s">
        <v>50</v>
      </c>
      <c r="P35" s="37">
        <v>22</v>
      </c>
      <c r="Q35" s="37">
        <v>121</v>
      </c>
      <c r="R35" s="37" t="s">
        <v>49</v>
      </c>
      <c r="T35" s="37">
        <v>22</v>
      </c>
      <c r="U35" s="37">
        <v>125</v>
      </c>
      <c r="V35" s="37" t="s">
        <v>50</v>
      </c>
      <c r="X35" s="37">
        <v>22</v>
      </c>
      <c r="Y35" s="37">
        <v>131</v>
      </c>
      <c r="Z35" s="37" t="s">
        <v>51</v>
      </c>
      <c r="AB35" s="37">
        <v>22</v>
      </c>
      <c r="AC35" s="37">
        <v>136</v>
      </c>
      <c r="AD35" s="37" t="s">
        <v>55</v>
      </c>
    </row>
    <row r="36" spans="2:30" ht="14.5" x14ac:dyDescent="0.25">
      <c r="B36"/>
      <c r="C36"/>
      <c r="D36" s="92">
        <v>23</v>
      </c>
      <c r="E36" s="37">
        <v>115</v>
      </c>
      <c r="F36" s="16" t="s">
        <v>46</v>
      </c>
      <c r="H36" s="100">
        <v>23</v>
      </c>
      <c r="I36" s="104">
        <v>120</v>
      </c>
      <c r="J36" s="101" t="s">
        <v>49</v>
      </c>
      <c r="L36" s="37">
        <v>23</v>
      </c>
      <c r="M36" s="37">
        <v>128</v>
      </c>
      <c r="N36" s="87" t="s">
        <v>51</v>
      </c>
      <c r="P36" s="37">
        <v>23</v>
      </c>
      <c r="Q36" s="37">
        <v>123</v>
      </c>
      <c r="R36" s="37" t="s">
        <v>49</v>
      </c>
      <c r="T36" s="37">
        <v>23</v>
      </c>
      <c r="U36" s="37">
        <v>127</v>
      </c>
      <c r="V36" s="37" t="s">
        <v>50</v>
      </c>
      <c r="X36" s="37">
        <v>23</v>
      </c>
      <c r="Y36" s="37">
        <v>133</v>
      </c>
      <c r="Z36" s="37" t="s">
        <v>52</v>
      </c>
      <c r="AB36" s="37">
        <v>23</v>
      </c>
      <c r="AC36" s="37">
        <v>139</v>
      </c>
      <c r="AD36" s="37" t="s">
        <v>57</v>
      </c>
    </row>
    <row r="37" spans="2:30" ht="14.5" x14ac:dyDescent="0.25">
      <c r="B37"/>
      <c r="C37"/>
      <c r="D37" s="92">
        <v>24</v>
      </c>
      <c r="E37" s="37">
        <v>117</v>
      </c>
      <c r="F37" s="16" t="s">
        <v>47</v>
      </c>
      <c r="H37" s="100">
        <v>24</v>
      </c>
      <c r="I37" s="104">
        <v>122</v>
      </c>
      <c r="J37" s="101" t="s">
        <v>49</v>
      </c>
      <c r="L37" s="37">
        <v>24</v>
      </c>
      <c r="M37" s="37">
        <v>131</v>
      </c>
      <c r="N37" s="87" t="s">
        <v>51</v>
      </c>
      <c r="P37" s="37">
        <v>24</v>
      </c>
      <c r="Q37" s="37">
        <v>124</v>
      </c>
      <c r="R37" s="37" t="s">
        <v>50</v>
      </c>
      <c r="T37" s="37">
        <v>24</v>
      </c>
      <c r="U37" s="37">
        <v>129</v>
      </c>
      <c r="V37" s="37" t="s">
        <v>51</v>
      </c>
      <c r="X37" s="37">
        <v>24</v>
      </c>
      <c r="Y37" s="37">
        <v>135</v>
      </c>
      <c r="Z37" s="37" t="s">
        <v>53</v>
      </c>
      <c r="AB37" s="37">
        <v>24</v>
      </c>
      <c r="AC37" s="37">
        <v>141</v>
      </c>
      <c r="AD37" s="37" t="s">
        <v>58</v>
      </c>
    </row>
    <row r="38" spans="2:30" ht="14.5" x14ac:dyDescent="0.25">
      <c r="B38"/>
      <c r="C38"/>
      <c r="D38" s="92">
        <v>25</v>
      </c>
      <c r="E38" s="37">
        <v>119</v>
      </c>
      <c r="F38" s="16" t="s">
        <v>48</v>
      </c>
      <c r="H38" s="100">
        <v>25</v>
      </c>
      <c r="I38" s="104">
        <v>125</v>
      </c>
      <c r="J38" s="101" t="s">
        <v>50</v>
      </c>
      <c r="L38" s="37">
        <v>25</v>
      </c>
      <c r="M38" s="37">
        <v>133</v>
      </c>
      <c r="N38" s="87" t="s">
        <v>52</v>
      </c>
      <c r="P38" s="37">
        <v>25</v>
      </c>
      <c r="Q38" s="37">
        <v>126</v>
      </c>
      <c r="R38" s="37" t="s">
        <v>50</v>
      </c>
      <c r="T38" s="37">
        <v>25</v>
      </c>
      <c r="U38" s="37">
        <v>130</v>
      </c>
      <c r="V38" s="37" t="s">
        <v>51</v>
      </c>
      <c r="X38" s="37">
        <v>25</v>
      </c>
      <c r="Y38" s="37">
        <v>137</v>
      </c>
      <c r="Z38" s="37" t="s">
        <v>55</v>
      </c>
      <c r="AB38" s="37">
        <v>25</v>
      </c>
      <c r="AC38" s="37">
        <v>143</v>
      </c>
      <c r="AD38" s="37" t="s">
        <v>59</v>
      </c>
    </row>
    <row r="39" spans="2:30" ht="14.5" x14ac:dyDescent="0.25">
      <c r="B39"/>
      <c r="C39"/>
      <c r="D39" s="92">
        <v>26</v>
      </c>
      <c r="E39" s="37">
        <v>121</v>
      </c>
      <c r="F39" s="16" t="s">
        <v>49</v>
      </c>
      <c r="H39" s="100">
        <v>26</v>
      </c>
      <c r="I39" s="104">
        <v>127</v>
      </c>
      <c r="J39" s="101" t="s">
        <v>50</v>
      </c>
      <c r="L39" s="37">
        <v>26</v>
      </c>
      <c r="M39" s="37">
        <v>135</v>
      </c>
      <c r="N39" s="87" t="s">
        <v>53</v>
      </c>
      <c r="P39" s="37">
        <v>26</v>
      </c>
      <c r="Q39" s="37">
        <v>128</v>
      </c>
      <c r="R39" s="37" t="s">
        <v>51</v>
      </c>
      <c r="T39" s="37">
        <v>26</v>
      </c>
      <c r="U39" s="37">
        <v>132</v>
      </c>
      <c r="V39" s="37" t="s">
        <v>52</v>
      </c>
      <c r="X39" s="37">
        <v>26</v>
      </c>
      <c r="Y39" s="37">
        <v>139</v>
      </c>
      <c r="Z39" s="37" t="s">
        <v>57</v>
      </c>
      <c r="AB39" s="37">
        <v>26</v>
      </c>
      <c r="AC39" s="37">
        <v>145</v>
      </c>
      <c r="AD39" s="37" t="s">
        <v>59</v>
      </c>
    </row>
    <row r="40" spans="2:30" ht="14.5" x14ac:dyDescent="0.25">
      <c r="B40"/>
      <c r="C40"/>
      <c r="D40" s="92">
        <v>27</v>
      </c>
      <c r="E40" s="37">
        <v>123</v>
      </c>
      <c r="F40" s="16" t="s">
        <v>49</v>
      </c>
      <c r="H40" s="100">
        <v>27</v>
      </c>
      <c r="I40" s="104">
        <v>129</v>
      </c>
      <c r="J40" s="101" t="s">
        <v>51</v>
      </c>
      <c r="L40" s="37">
        <v>27</v>
      </c>
      <c r="M40" s="37">
        <v>137</v>
      </c>
      <c r="N40" s="87" t="s">
        <v>56</v>
      </c>
      <c r="P40" s="37">
        <v>27</v>
      </c>
      <c r="Q40" s="37">
        <v>130</v>
      </c>
      <c r="R40" s="37" t="s">
        <v>51</v>
      </c>
      <c r="T40" s="37">
        <v>27</v>
      </c>
      <c r="U40" s="37">
        <v>134</v>
      </c>
      <c r="V40" s="37" t="s">
        <v>53</v>
      </c>
      <c r="X40" s="37">
        <v>27</v>
      </c>
      <c r="Y40" s="37">
        <v>140</v>
      </c>
      <c r="Z40" s="37" t="s">
        <v>58</v>
      </c>
      <c r="AB40" s="37">
        <v>27</v>
      </c>
      <c r="AC40" s="37">
        <v>147</v>
      </c>
      <c r="AD40" s="37" t="s">
        <v>60</v>
      </c>
    </row>
    <row r="41" spans="2:30" ht="14.5" x14ac:dyDescent="0.25">
      <c r="B41"/>
      <c r="C41"/>
      <c r="D41" s="92">
        <v>28</v>
      </c>
      <c r="E41" s="37">
        <v>125</v>
      </c>
      <c r="F41" s="16" t="s">
        <v>50</v>
      </c>
      <c r="H41" s="100">
        <v>28</v>
      </c>
      <c r="I41" s="104">
        <v>131</v>
      </c>
      <c r="J41" s="101" t="s">
        <v>51</v>
      </c>
      <c r="L41" s="37">
        <v>28</v>
      </c>
      <c r="M41" s="37">
        <v>139</v>
      </c>
      <c r="N41" s="87" t="s">
        <v>57</v>
      </c>
      <c r="P41" s="37">
        <v>28</v>
      </c>
      <c r="Q41" s="37">
        <v>131</v>
      </c>
      <c r="R41" s="37" t="s">
        <v>51</v>
      </c>
      <c r="T41" s="37">
        <v>28</v>
      </c>
      <c r="U41" s="37">
        <v>136</v>
      </c>
      <c r="V41" s="37" t="s">
        <v>54</v>
      </c>
      <c r="X41" s="37">
        <v>28</v>
      </c>
      <c r="Y41" s="37">
        <v>142</v>
      </c>
      <c r="Z41" s="37" t="s">
        <v>58</v>
      </c>
      <c r="AB41" s="37">
        <v>28</v>
      </c>
      <c r="AC41" s="37">
        <v>149</v>
      </c>
      <c r="AD41" s="37" t="s">
        <v>60</v>
      </c>
    </row>
    <row r="42" spans="2:30" ht="14.5" x14ac:dyDescent="0.25">
      <c r="B42"/>
      <c r="C42"/>
      <c r="D42" s="92">
        <v>29</v>
      </c>
      <c r="E42" s="37">
        <v>127</v>
      </c>
      <c r="F42" s="16" t="s">
        <v>50</v>
      </c>
      <c r="H42" s="100">
        <v>29</v>
      </c>
      <c r="I42" s="104">
        <v>133</v>
      </c>
      <c r="J42" s="101" t="s">
        <v>52</v>
      </c>
      <c r="L42" s="37">
        <v>29</v>
      </c>
      <c r="M42" s="37">
        <v>142</v>
      </c>
      <c r="N42" s="87" t="s">
        <v>58</v>
      </c>
      <c r="P42" s="37">
        <v>29</v>
      </c>
      <c r="Q42" s="37">
        <v>133</v>
      </c>
      <c r="R42" s="37" t="s">
        <v>52</v>
      </c>
      <c r="T42" s="37">
        <v>29</v>
      </c>
      <c r="U42" s="37">
        <v>138</v>
      </c>
      <c r="V42" s="37" t="s">
        <v>56</v>
      </c>
      <c r="X42" s="37">
        <v>29</v>
      </c>
      <c r="Y42" s="37">
        <v>144</v>
      </c>
      <c r="Z42" s="37" t="s">
        <v>59</v>
      </c>
      <c r="AB42" s="37">
        <v>29</v>
      </c>
      <c r="AC42" s="37">
        <v>150</v>
      </c>
      <c r="AD42" s="37" t="s">
        <v>61</v>
      </c>
    </row>
    <row r="43" spans="2:30" ht="14.5" x14ac:dyDescent="0.25">
      <c r="B43"/>
      <c r="C43"/>
      <c r="D43" s="92">
        <v>30</v>
      </c>
      <c r="E43" s="37">
        <v>129</v>
      </c>
      <c r="F43" s="16">
        <v>14</v>
      </c>
      <c r="H43" s="100">
        <v>30</v>
      </c>
      <c r="I43" s="104">
        <v>136</v>
      </c>
      <c r="J43" s="101">
        <v>18</v>
      </c>
      <c r="L43" s="37">
        <v>30</v>
      </c>
      <c r="M43" s="37">
        <v>144</v>
      </c>
      <c r="N43" s="37">
        <v>22</v>
      </c>
      <c r="P43" s="37">
        <v>30</v>
      </c>
      <c r="Q43" s="37">
        <v>134</v>
      </c>
      <c r="R43" s="37" t="s">
        <v>53</v>
      </c>
      <c r="T43" s="37">
        <v>30</v>
      </c>
      <c r="U43" s="37">
        <v>139</v>
      </c>
      <c r="V43" s="37" t="s">
        <v>57</v>
      </c>
      <c r="X43" s="37">
        <v>30</v>
      </c>
      <c r="Y43" s="37">
        <v>146</v>
      </c>
      <c r="Z43" s="37" t="s">
        <v>60</v>
      </c>
      <c r="AB43" s="37">
        <v>30</v>
      </c>
      <c r="AC43" s="37">
        <v>152</v>
      </c>
      <c r="AD43" s="37" t="s">
        <v>61</v>
      </c>
    </row>
    <row r="44" spans="2:30" ht="14.5" x14ac:dyDescent="0.25">
      <c r="B44"/>
      <c r="C44"/>
      <c r="D44" s="92">
        <v>31</v>
      </c>
      <c r="E44" s="37">
        <v>131</v>
      </c>
      <c r="F44" s="16">
        <v>14</v>
      </c>
      <c r="H44" s="100">
        <v>31</v>
      </c>
      <c r="I44" s="104">
        <v>138</v>
      </c>
      <c r="J44" s="101">
        <v>20</v>
      </c>
      <c r="L44" s="37">
        <v>31</v>
      </c>
      <c r="M44" s="37">
        <v>146</v>
      </c>
      <c r="N44" s="37">
        <v>23</v>
      </c>
      <c r="P44" s="37">
        <v>31</v>
      </c>
      <c r="Q44" s="37">
        <v>136</v>
      </c>
      <c r="R44" s="37" t="s">
        <v>55</v>
      </c>
      <c r="T44" s="37">
        <v>31</v>
      </c>
      <c r="U44" s="37">
        <v>141</v>
      </c>
      <c r="V44" s="37" t="s">
        <v>58</v>
      </c>
      <c r="X44" s="37">
        <v>31</v>
      </c>
      <c r="Y44" s="37">
        <v>148</v>
      </c>
      <c r="Z44" s="37" t="s">
        <v>60</v>
      </c>
      <c r="AB44" s="37">
        <v>31</v>
      </c>
      <c r="AC44" s="37">
        <v>154</v>
      </c>
      <c r="AD44" s="37" t="s">
        <v>62</v>
      </c>
    </row>
    <row r="45" spans="2:30" ht="14.5" x14ac:dyDescent="0.25">
      <c r="B45"/>
      <c r="C45"/>
      <c r="D45" s="92">
        <v>32</v>
      </c>
      <c r="E45" s="37">
        <v>133</v>
      </c>
      <c r="F45" s="16">
        <v>15</v>
      </c>
      <c r="H45" s="100">
        <v>32</v>
      </c>
      <c r="I45" s="104">
        <v>140</v>
      </c>
      <c r="J45" s="101">
        <v>21</v>
      </c>
      <c r="L45" s="37">
        <v>32</v>
      </c>
      <c r="M45" s="37">
        <v>149</v>
      </c>
      <c r="N45" s="37">
        <v>23</v>
      </c>
      <c r="P45" s="37">
        <v>32</v>
      </c>
      <c r="Q45" s="37">
        <v>138</v>
      </c>
      <c r="R45" s="37" t="s">
        <v>56</v>
      </c>
      <c r="T45" s="37">
        <v>32</v>
      </c>
      <c r="U45" s="37">
        <v>143</v>
      </c>
      <c r="V45" s="37" t="s">
        <v>59</v>
      </c>
      <c r="X45" s="37">
        <v>32</v>
      </c>
      <c r="Y45" s="37">
        <v>149</v>
      </c>
      <c r="Z45" s="37" t="s">
        <v>60</v>
      </c>
      <c r="AB45" s="37">
        <v>32</v>
      </c>
      <c r="AC45" s="37">
        <v>156</v>
      </c>
      <c r="AD45" s="37" t="s">
        <v>62</v>
      </c>
    </row>
    <row r="46" spans="2:30" ht="14.5" x14ac:dyDescent="0.25">
      <c r="B46"/>
      <c r="C46"/>
      <c r="D46" s="92">
        <v>33</v>
      </c>
      <c r="E46" s="37">
        <v>136</v>
      </c>
      <c r="F46" s="16">
        <v>17</v>
      </c>
      <c r="H46" s="100">
        <v>33</v>
      </c>
      <c r="I46" s="104">
        <v>143</v>
      </c>
      <c r="J46" s="101">
        <v>21</v>
      </c>
      <c r="L46" s="37">
        <v>33</v>
      </c>
      <c r="M46" s="37">
        <v>151</v>
      </c>
      <c r="N46" s="37">
        <v>24</v>
      </c>
      <c r="P46" s="37">
        <v>33</v>
      </c>
      <c r="Q46" s="37">
        <v>139</v>
      </c>
      <c r="R46" s="37" t="s">
        <v>57</v>
      </c>
      <c r="T46" s="37">
        <v>33</v>
      </c>
      <c r="U46" s="37">
        <v>144</v>
      </c>
      <c r="V46" s="37" t="s">
        <v>59</v>
      </c>
      <c r="X46" s="37">
        <v>33</v>
      </c>
      <c r="Y46" s="37">
        <v>151</v>
      </c>
      <c r="Z46" s="37" t="s">
        <v>61</v>
      </c>
      <c r="AB46" s="37">
        <v>33</v>
      </c>
      <c r="AC46" s="37">
        <v>158</v>
      </c>
      <c r="AD46" s="37" t="s">
        <v>66</v>
      </c>
    </row>
    <row r="47" spans="2:30" ht="14.5" x14ac:dyDescent="0.25">
      <c r="B47"/>
      <c r="C47"/>
      <c r="D47" s="92">
        <v>34</v>
      </c>
      <c r="E47" s="37">
        <v>138</v>
      </c>
      <c r="F47" s="16">
        <v>19</v>
      </c>
      <c r="H47" s="100">
        <v>34</v>
      </c>
      <c r="I47" s="104">
        <v>145</v>
      </c>
      <c r="J47" s="101">
        <v>22</v>
      </c>
      <c r="L47" s="37">
        <v>34</v>
      </c>
      <c r="M47" s="37">
        <v>154</v>
      </c>
      <c r="N47" s="37">
        <v>25</v>
      </c>
      <c r="P47" s="37">
        <v>34</v>
      </c>
      <c r="Q47" s="37">
        <v>141</v>
      </c>
      <c r="R47" s="37" t="s">
        <v>58</v>
      </c>
      <c r="T47" s="37">
        <v>34</v>
      </c>
      <c r="U47" s="37">
        <v>146</v>
      </c>
      <c r="V47" s="37" t="s">
        <v>60</v>
      </c>
      <c r="X47" s="37">
        <v>34</v>
      </c>
      <c r="Y47" s="37">
        <v>153</v>
      </c>
      <c r="Z47" s="37" t="s">
        <v>61</v>
      </c>
      <c r="AB47" s="37">
        <v>34</v>
      </c>
      <c r="AC47" s="37">
        <v>160</v>
      </c>
      <c r="AD47" s="37" t="s">
        <v>68</v>
      </c>
    </row>
    <row r="48" spans="2:30" ht="14.5" x14ac:dyDescent="0.25">
      <c r="B48"/>
      <c r="C48"/>
      <c r="D48" s="92">
        <v>35</v>
      </c>
      <c r="E48" s="37">
        <v>141</v>
      </c>
      <c r="F48" s="16">
        <v>21</v>
      </c>
      <c r="H48" s="100">
        <v>35</v>
      </c>
      <c r="I48" s="104">
        <v>148</v>
      </c>
      <c r="J48" s="101">
        <v>23</v>
      </c>
      <c r="L48" s="37">
        <v>35</v>
      </c>
      <c r="M48" s="37">
        <v>157</v>
      </c>
      <c r="N48" s="37">
        <v>26</v>
      </c>
      <c r="P48" s="37">
        <v>35</v>
      </c>
      <c r="Q48" s="37">
        <v>142</v>
      </c>
      <c r="R48" s="37" t="s">
        <v>59</v>
      </c>
      <c r="T48" s="37">
        <v>35</v>
      </c>
      <c r="U48" s="37">
        <v>147</v>
      </c>
      <c r="V48" s="37" t="s">
        <v>60</v>
      </c>
      <c r="X48" s="37">
        <v>35</v>
      </c>
      <c r="Y48" s="37">
        <v>155</v>
      </c>
      <c r="Z48" s="37" t="s">
        <v>62</v>
      </c>
      <c r="AB48" s="37">
        <v>35</v>
      </c>
      <c r="AC48" s="37">
        <v>161</v>
      </c>
      <c r="AD48" s="37" t="s">
        <v>69</v>
      </c>
    </row>
    <row r="49" spans="2:30" s="31" customFormat="1" ht="14.5" x14ac:dyDescent="0.25">
      <c r="B49"/>
      <c r="C49"/>
      <c r="D49" s="119">
        <v>36</v>
      </c>
      <c r="E49" s="120">
        <v>143</v>
      </c>
      <c r="F49" s="67">
        <v>22</v>
      </c>
      <c r="H49" s="124">
        <v>36</v>
      </c>
      <c r="I49" s="125">
        <v>151</v>
      </c>
      <c r="J49" s="126">
        <v>24</v>
      </c>
      <c r="L49" s="120">
        <v>36</v>
      </c>
      <c r="M49" s="120">
        <v>159</v>
      </c>
      <c r="N49" s="120">
        <v>30</v>
      </c>
      <c r="P49" s="120">
        <v>36</v>
      </c>
      <c r="Q49" s="120">
        <v>144</v>
      </c>
      <c r="R49" s="120" t="s">
        <v>59</v>
      </c>
      <c r="T49" s="120">
        <v>36</v>
      </c>
      <c r="U49" s="120">
        <v>149</v>
      </c>
      <c r="V49" s="120" t="s">
        <v>60</v>
      </c>
      <c r="X49" s="120">
        <v>36</v>
      </c>
      <c r="Y49" s="120">
        <v>156</v>
      </c>
      <c r="Z49" s="120" t="s">
        <v>63</v>
      </c>
      <c r="AB49" s="120">
        <v>36</v>
      </c>
      <c r="AC49" s="120">
        <v>163</v>
      </c>
      <c r="AD49" s="120" t="s">
        <v>69</v>
      </c>
    </row>
    <row r="50" spans="2:30" ht="14.5" x14ac:dyDescent="0.25">
      <c r="B50"/>
      <c r="C50"/>
      <c r="D50" s="92">
        <v>37</v>
      </c>
      <c r="E50" s="37">
        <v>146</v>
      </c>
      <c r="F50" s="16">
        <v>23</v>
      </c>
      <c r="H50" s="100">
        <v>37</v>
      </c>
      <c r="I50" s="104">
        <v>154</v>
      </c>
      <c r="J50" s="101">
        <v>25</v>
      </c>
      <c r="L50" s="37">
        <v>37</v>
      </c>
      <c r="M50" s="37">
        <v>162</v>
      </c>
      <c r="N50" s="37">
        <v>31</v>
      </c>
      <c r="P50" s="37">
        <v>37</v>
      </c>
      <c r="Q50" s="37">
        <v>145</v>
      </c>
      <c r="R50" s="37" t="s">
        <v>59</v>
      </c>
      <c r="T50" s="37">
        <v>37</v>
      </c>
      <c r="U50" s="37">
        <v>151</v>
      </c>
      <c r="V50" s="37" t="s">
        <v>61</v>
      </c>
      <c r="X50" s="37">
        <v>37</v>
      </c>
      <c r="Y50" s="37">
        <v>158</v>
      </c>
      <c r="Z50" s="37" t="s">
        <v>66</v>
      </c>
      <c r="AB50" s="37">
        <v>37</v>
      </c>
      <c r="AC50" s="37">
        <v>165</v>
      </c>
      <c r="AD50" s="37" t="s">
        <v>70</v>
      </c>
    </row>
    <row r="51" spans="2:30" ht="14.5" x14ac:dyDescent="0.25">
      <c r="B51"/>
      <c r="C51"/>
      <c r="D51" s="92">
        <v>38</v>
      </c>
      <c r="E51" s="37">
        <v>149</v>
      </c>
      <c r="F51" s="16">
        <v>23</v>
      </c>
      <c r="H51" s="100">
        <v>38</v>
      </c>
      <c r="I51" s="104">
        <v>157</v>
      </c>
      <c r="J51" s="101">
        <v>27</v>
      </c>
      <c r="L51" s="37">
        <v>38</v>
      </c>
      <c r="M51" s="37">
        <v>165</v>
      </c>
      <c r="N51" s="37">
        <v>32</v>
      </c>
      <c r="P51" s="37">
        <v>38</v>
      </c>
      <c r="Q51" s="37">
        <v>147</v>
      </c>
      <c r="R51" s="37" t="s">
        <v>60</v>
      </c>
      <c r="T51" s="37">
        <v>38</v>
      </c>
      <c r="U51" s="37">
        <v>154</v>
      </c>
      <c r="V51" s="37" t="s">
        <v>61</v>
      </c>
      <c r="X51" s="37">
        <v>38</v>
      </c>
      <c r="Y51" s="37">
        <v>160</v>
      </c>
      <c r="Z51" s="37" t="s">
        <v>68</v>
      </c>
      <c r="AB51" s="37">
        <v>38</v>
      </c>
      <c r="AC51" s="37">
        <v>167</v>
      </c>
      <c r="AD51" s="37" t="s">
        <v>71</v>
      </c>
    </row>
    <row r="52" spans="2:30" ht="14.5" x14ac:dyDescent="0.25">
      <c r="B52"/>
      <c r="C52"/>
      <c r="D52" s="92">
        <v>39</v>
      </c>
      <c r="E52" s="37">
        <v>151</v>
      </c>
      <c r="F52" s="16">
        <v>24</v>
      </c>
      <c r="H52" s="100">
        <v>39</v>
      </c>
      <c r="I52" s="104">
        <v>160</v>
      </c>
      <c r="J52" s="101">
        <v>31</v>
      </c>
      <c r="L52" s="37">
        <v>39</v>
      </c>
      <c r="M52" s="37">
        <v>169</v>
      </c>
      <c r="N52" s="37">
        <v>33</v>
      </c>
      <c r="P52" s="37">
        <v>39</v>
      </c>
      <c r="Q52" s="37">
        <v>148</v>
      </c>
      <c r="R52" s="37" t="s">
        <v>60</v>
      </c>
      <c r="T52" s="37">
        <v>39</v>
      </c>
      <c r="U52" s="37">
        <v>155</v>
      </c>
      <c r="V52" s="37" t="s">
        <v>62</v>
      </c>
      <c r="X52" s="37">
        <v>39</v>
      </c>
      <c r="Y52" s="37">
        <v>161</v>
      </c>
      <c r="Z52" s="37" t="s">
        <v>69</v>
      </c>
      <c r="AB52" s="37">
        <v>39</v>
      </c>
      <c r="AC52" s="37">
        <v>169</v>
      </c>
      <c r="AD52" s="37" t="s">
        <v>71</v>
      </c>
    </row>
    <row r="53" spans="2:30" ht="14.5" x14ac:dyDescent="0.25">
      <c r="B53"/>
      <c r="C53"/>
      <c r="D53" s="92">
        <v>40</v>
      </c>
      <c r="E53" s="37">
        <v>155</v>
      </c>
      <c r="F53" s="16">
        <v>25</v>
      </c>
      <c r="H53" s="100">
        <v>40</v>
      </c>
      <c r="I53" s="104">
        <v>164</v>
      </c>
      <c r="J53" s="101">
        <v>32</v>
      </c>
      <c r="L53" s="37">
        <v>40</v>
      </c>
      <c r="M53" s="37">
        <v>172</v>
      </c>
      <c r="N53" s="37">
        <v>34</v>
      </c>
      <c r="P53" s="37">
        <v>40</v>
      </c>
      <c r="Q53" s="37">
        <v>150</v>
      </c>
      <c r="R53" s="37">
        <v>24</v>
      </c>
      <c r="T53" s="37">
        <v>40</v>
      </c>
      <c r="U53" s="37">
        <v>156</v>
      </c>
      <c r="V53" s="37" t="s">
        <v>62</v>
      </c>
      <c r="X53" s="37">
        <v>40</v>
      </c>
      <c r="Y53" s="37">
        <v>163</v>
      </c>
      <c r="Z53" s="37" t="s">
        <v>69</v>
      </c>
      <c r="AB53" s="37">
        <v>40</v>
      </c>
      <c r="AC53" s="37">
        <v>170</v>
      </c>
      <c r="AD53" s="37" t="s">
        <v>72</v>
      </c>
    </row>
    <row r="54" spans="2:30" ht="14.5" x14ac:dyDescent="0.25">
      <c r="B54"/>
      <c r="C54"/>
      <c r="D54" s="92">
        <v>41</v>
      </c>
      <c r="E54" s="37">
        <v>158</v>
      </c>
      <c r="F54" s="16" t="s">
        <v>189</v>
      </c>
      <c r="H54" s="100">
        <v>41</v>
      </c>
      <c r="I54" s="104">
        <v>168</v>
      </c>
      <c r="J54" s="101" t="s">
        <v>194</v>
      </c>
      <c r="L54" s="37">
        <v>41</v>
      </c>
      <c r="M54" s="37">
        <v>176</v>
      </c>
      <c r="N54" s="37">
        <v>37</v>
      </c>
      <c r="P54" s="37">
        <v>41</v>
      </c>
      <c r="Q54" s="37">
        <v>152</v>
      </c>
      <c r="R54" s="37">
        <v>24</v>
      </c>
      <c r="T54" s="37">
        <v>41</v>
      </c>
      <c r="U54" s="37">
        <v>158</v>
      </c>
      <c r="V54" s="37">
        <v>27</v>
      </c>
      <c r="X54" s="37">
        <v>41</v>
      </c>
      <c r="Y54" s="37">
        <v>165</v>
      </c>
      <c r="Z54" s="37" t="s">
        <v>70</v>
      </c>
      <c r="AB54" s="37">
        <v>41</v>
      </c>
      <c r="AC54" s="37">
        <v>172</v>
      </c>
      <c r="AD54" s="37" t="s">
        <v>72</v>
      </c>
    </row>
    <row r="55" spans="2:30" ht="14.5" x14ac:dyDescent="0.25">
      <c r="B55"/>
      <c r="C55"/>
      <c r="D55" s="92">
        <v>42</v>
      </c>
      <c r="E55" s="37">
        <v>162</v>
      </c>
      <c r="F55" s="16" t="s">
        <v>190</v>
      </c>
      <c r="H55" s="100">
        <v>42</v>
      </c>
      <c r="I55" s="104">
        <v>172</v>
      </c>
      <c r="J55" s="101" t="s">
        <v>192</v>
      </c>
      <c r="L55" s="37">
        <v>42</v>
      </c>
      <c r="M55" s="37">
        <v>180</v>
      </c>
      <c r="N55" s="87" t="s">
        <v>80</v>
      </c>
      <c r="P55" s="37">
        <v>42</v>
      </c>
      <c r="Q55" s="37">
        <v>153</v>
      </c>
      <c r="R55" s="37">
        <v>24</v>
      </c>
      <c r="T55" s="37">
        <v>42</v>
      </c>
      <c r="U55" s="37">
        <v>159</v>
      </c>
      <c r="V55" s="37">
        <v>29</v>
      </c>
      <c r="X55" s="37">
        <v>42</v>
      </c>
      <c r="Y55" s="37">
        <v>167</v>
      </c>
      <c r="Z55" s="37" t="s">
        <v>71</v>
      </c>
      <c r="AB55" s="37">
        <v>42</v>
      </c>
      <c r="AC55" s="37">
        <v>174</v>
      </c>
      <c r="AD55" s="37" t="s">
        <v>250</v>
      </c>
    </row>
    <row r="56" spans="2:30" ht="14.5" x14ac:dyDescent="0.25">
      <c r="B56"/>
      <c r="C56"/>
      <c r="D56" s="92">
        <v>43</v>
      </c>
      <c r="E56" s="37">
        <v>166</v>
      </c>
      <c r="F56" s="16" t="s">
        <v>191</v>
      </c>
      <c r="H56" s="100">
        <v>43</v>
      </c>
      <c r="I56" s="104">
        <v>177</v>
      </c>
      <c r="J56" s="101" t="s">
        <v>76</v>
      </c>
      <c r="L56" s="37">
        <v>43</v>
      </c>
      <c r="M56" s="37">
        <v>185</v>
      </c>
      <c r="N56" s="87" t="s">
        <v>84</v>
      </c>
      <c r="P56" s="37">
        <v>43</v>
      </c>
      <c r="Q56" s="37">
        <v>155</v>
      </c>
      <c r="R56" s="37">
        <v>25</v>
      </c>
      <c r="T56" s="37">
        <v>43</v>
      </c>
      <c r="U56" s="37">
        <v>161</v>
      </c>
      <c r="V56" s="37">
        <v>30</v>
      </c>
      <c r="X56" s="37">
        <v>43</v>
      </c>
      <c r="Y56" s="37">
        <v>169</v>
      </c>
      <c r="Z56" s="37" t="s">
        <v>71</v>
      </c>
      <c r="AB56" s="37">
        <v>43</v>
      </c>
      <c r="AC56" s="37">
        <v>176</v>
      </c>
      <c r="AD56" s="37" t="s">
        <v>251</v>
      </c>
    </row>
    <row r="57" spans="2:30" ht="14.5" x14ac:dyDescent="0.25">
      <c r="B57"/>
      <c r="C57"/>
      <c r="D57" s="92">
        <v>44</v>
      </c>
      <c r="E57" s="37">
        <v>171</v>
      </c>
      <c r="F57" s="16" t="s">
        <v>192</v>
      </c>
      <c r="H57" s="100">
        <v>44</v>
      </c>
      <c r="I57" s="104">
        <v>182</v>
      </c>
      <c r="J57" s="101" t="s">
        <v>82</v>
      </c>
      <c r="L57" s="37">
        <v>44</v>
      </c>
      <c r="M57" s="37">
        <v>190</v>
      </c>
      <c r="N57" s="87" t="s">
        <v>90</v>
      </c>
      <c r="P57" s="37">
        <v>44</v>
      </c>
      <c r="Q57" s="37">
        <v>156</v>
      </c>
      <c r="R57" s="37">
        <v>26</v>
      </c>
      <c r="T57" s="37">
        <v>44</v>
      </c>
      <c r="U57" s="37">
        <v>162</v>
      </c>
      <c r="V57" s="37">
        <v>31</v>
      </c>
      <c r="X57" s="37">
        <v>44</v>
      </c>
      <c r="Y57" s="37">
        <v>170</v>
      </c>
      <c r="Z57" s="37">
        <v>34</v>
      </c>
      <c r="AB57" s="37">
        <v>44</v>
      </c>
      <c r="AC57" s="37">
        <v>178</v>
      </c>
      <c r="AD57" s="37">
        <v>39</v>
      </c>
    </row>
    <row r="58" spans="2:30" ht="14.5" x14ac:dyDescent="0.25">
      <c r="B58"/>
      <c r="C58"/>
      <c r="D58" s="92">
        <v>45</v>
      </c>
      <c r="E58" s="37">
        <v>176</v>
      </c>
      <c r="F58" s="16" t="s">
        <v>75</v>
      </c>
      <c r="H58" s="100">
        <v>45</v>
      </c>
      <c r="I58" s="104">
        <v>188</v>
      </c>
      <c r="J58" s="101" t="s">
        <v>85</v>
      </c>
      <c r="L58" s="37">
        <v>45</v>
      </c>
      <c r="M58" s="37">
        <v>196</v>
      </c>
      <c r="N58" s="87" t="s">
        <v>86</v>
      </c>
      <c r="P58" s="37">
        <v>45</v>
      </c>
      <c r="Q58" s="37">
        <v>158</v>
      </c>
      <c r="R58" s="37">
        <v>28</v>
      </c>
      <c r="T58" s="37">
        <v>45</v>
      </c>
      <c r="U58" s="37">
        <v>164</v>
      </c>
      <c r="V58" s="37">
        <v>32</v>
      </c>
      <c r="X58" s="37">
        <v>45</v>
      </c>
      <c r="Y58" s="37">
        <v>172</v>
      </c>
      <c r="Z58" s="37">
        <v>34</v>
      </c>
      <c r="AB58" s="37">
        <v>45</v>
      </c>
      <c r="AC58" s="37">
        <v>180</v>
      </c>
      <c r="AD58" s="37">
        <v>41</v>
      </c>
    </row>
    <row r="59" spans="2:30" ht="14.5" x14ac:dyDescent="0.25">
      <c r="B59"/>
      <c r="C59"/>
      <c r="D59" s="92">
        <v>46</v>
      </c>
      <c r="E59" s="37">
        <v>182</v>
      </c>
      <c r="F59" s="16" t="s">
        <v>82</v>
      </c>
      <c r="H59" s="100">
        <v>46</v>
      </c>
      <c r="I59" s="104">
        <v>196</v>
      </c>
      <c r="J59" s="101" t="s">
        <v>291</v>
      </c>
      <c r="L59" s="37">
        <v>46</v>
      </c>
      <c r="M59" s="37" t="s">
        <v>178</v>
      </c>
      <c r="N59" s="87" t="s">
        <v>292</v>
      </c>
      <c r="P59" s="37">
        <v>46</v>
      </c>
      <c r="Q59" s="37">
        <v>160</v>
      </c>
      <c r="R59" s="37">
        <v>30</v>
      </c>
      <c r="T59" s="37">
        <v>46</v>
      </c>
      <c r="U59" s="37">
        <v>166</v>
      </c>
      <c r="V59" s="37">
        <v>32</v>
      </c>
      <c r="X59" s="37">
        <v>46</v>
      </c>
      <c r="Y59" s="37">
        <v>174</v>
      </c>
      <c r="Z59" s="37">
        <v>35</v>
      </c>
      <c r="AB59" s="37">
        <v>46</v>
      </c>
      <c r="AC59" s="37">
        <v>182</v>
      </c>
      <c r="AD59" s="37">
        <v>42</v>
      </c>
    </row>
    <row r="60" spans="2:30" ht="14.5" x14ac:dyDescent="0.25">
      <c r="B60"/>
      <c r="C60"/>
      <c r="D60" s="92">
        <v>47</v>
      </c>
      <c r="E60" s="37">
        <v>190</v>
      </c>
      <c r="F60" s="16" t="s">
        <v>90</v>
      </c>
      <c r="H60" s="100">
        <v>47</v>
      </c>
      <c r="I60" s="104" t="s">
        <v>178</v>
      </c>
      <c r="J60" s="101" t="s">
        <v>291</v>
      </c>
      <c r="L60" s="37">
        <v>47</v>
      </c>
      <c r="M60" s="37" t="s">
        <v>178</v>
      </c>
      <c r="N60" s="87" t="s">
        <v>292</v>
      </c>
      <c r="P60" s="37">
        <v>47</v>
      </c>
      <c r="Q60" s="37">
        <v>161</v>
      </c>
      <c r="R60" s="37">
        <v>31</v>
      </c>
      <c r="T60" s="37">
        <v>47</v>
      </c>
      <c r="U60" s="37">
        <v>168</v>
      </c>
      <c r="V60" s="37">
        <v>33</v>
      </c>
      <c r="X60" s="37">
        <v>47</v>
      </c>
      <c r="Y60" s="37">
        <v>176</v>
      </c>
      <c r="Z60" s="37">
        <v>37</v>
      </c>
      <c r="AB60" s="37">
        <v>47</v>
      </c>
      <c r="AC60" s="37">
        <v>184</v>
      </c>
      <c r="AD60" s="37">
        <v>42</v>
      </c>
    </row>
    <row r="61" spans="2:30" ht="14.5" x14ac:dyDescent="0.25">
      <c r="B61"/>
      <c r="C61"/>
      <c r="D61" s="92">
        <v>48</v>
      </c>
      <c r="E61" s="37" t="s">
        <v>193</v>
      </c>
      <c r="F61" s="16" t="s">
        <v>114</v>
      </c>
      <c r="H61" s="100">
        <v>48</v>
      </c>
      <c r="I61" s="104" t="s">
        <v>178</v>
      </c>
      <c r="J61" s="101" t="s">
        <v>291</v>
      </c>
      <c r="L61" s="37">
        <v>48</v>
      </c>
      <c r="M61" s="37" t="s">
        <v>178</v>
      </c>
      <c r="N61" s="87" t="s">
        <v>292</v>
      </c>
      <c r="P61" s="37">
        <v>48</v>
      </c>
      <c r="Q61" s="37">
        <v>163</v>
      </c>
      <c r="R61" s="37">
        <v>31</v>
      </c>
      <c r="T61" s="37">
        <v>48</v>
      </c>
      <c r="U61" s="37">
        <v>169</v>
      </c>
      <c r="V61" s="37">
        <v>33</v>
      </c>
      <c r="X61" s="37">
        <v>48</v>
      </c>
      <c r="Y61" s="37">
        <v>178</v>
      </c>
      <c r="Z61" s="37">
        <v>39</v>
      </c>
      <c r="AB61" s="37">
        <v>48</v>
      </c>
      <c r="AC61" s="37">
        <v>186</v>
      </c>
      <c r="AD61" s="37">
        <v>43</v>
      </c>
    </row>
    <row r="62" spans="2:30" ht="14.5" x14ac:dyDescent="0.25">
      <c r="B62"/>
      <c r="C62"/>
      <c r="D62" s="92">
        <v>49</v>
      </c>
      <c r="E62" s="37" t="s">
        <v>193</v>
      </c>
      <c r="F62" s="16" t="s">
        <v>114</v>
      </c>
      <c r="H62" s="100">
        <v>49</v>
      </c>
      <c r="I62" s="104" t="s">
        <v>178</v>
      </c>
      <c r="J62" s="101" t="s">
        <v>291</v>
      </c>
      <c r="L62" s="37">
        <v>49</v>
      </c>
      <c r="M62" s="37" t="s">
        <v>178</v>
      </c>
      <c r="N62" s="87" t="s">
        <v>292</v>
      </c>
      <c r="P62" s="37">
        <v>49</v>
      </c>
      <c r="Q62" s="37">
        <v>165</v>
      </c>
      <c r="R62" s="37">
        <v>32</v>
      </c>
      <c r="T62" s="37">
        <v>49</v>
      </c>
      <c r="U62" s="37">
        <v>171</v>
      </c>
      <c r="V62" s="37">
        <v>34</v>
      </c>
      <c r="X62" s="37">
        <v>49</v>
      </c>
      <c r="Y62" s="37">
        <v>180</v>
      </c>
      <c r="Z62" s="37">
        <v>41</v>
      </c>
      <c r="AB62" s="37">
        <v>49</v>
      </c>
      <c r="AC62" s="37">
        <v>188</v>
      </c>
      <c r="AD62" s="37">
        <v>44</v>
      </c>
    </row>
    <row r="63" spans="2:30" ht="14.5" x14ac:dyDescent="0.25">
      <c r="B63"/>
      <c r="C63"/>
      <c r="D63" s="94">
        <v>50</v>
      </c>
      <c r="E63" s="86" t="s">
        <v>193</v>
      </c>
      <c r="F63" s="95" t="s">
        <v>114</v>
      </c>
      <c r="H63" s="102">
        <v>50</v>
      </c>
      <c r="I63" s="105" t="s">
        <v>178</v>
      </c>
      <c r="J63" s="101" t="s">
        <v>291</v>
      </c>
      <c r="K63"/>
      <c r="L63" s="86">
        <v>50</v>
      </c>
      <c r="M63" s="86" t="s">
        <v>178</v>
      </c>
      <c r="N63" s="87" t="s">
        <v>292</v>
      </c>
      <c r="P63" s="37">
        <v>50</v>
      </c>
      <c r="Q63" s="37">
        <v>167</v>
      </c>
      <c r="R63" s="37">
        <v>33</v>
      </c>
      <c r="T63" s="37">
        <v>50</v>
      </c>
      <c r="U63" s="37">
        <v>173</v>
      </c>
      <c r="V63" s="37">
        <v>35</v>
      </c>
      <c r="X63" s="37">
        <v>50</v>
      </c>
      <c r="Y63" s="37">
        <v>182</v>
      </c>
      <c r="Z63" s="37">
        <v>41</v>
      </c>
      <c r="AB63" s="37">
        <v>50</v>
      </c>
      <c r="AC63" s="37">
        <v>190</v>
      </c>
      <c r="AD63" s="37">
        <v>45</v>
      </c>
    </row>
    <row r="64" spans="2:30" ht="34.5" x14ac:dyDescent="0.25">
      <c r="B64"/>
      <c r="C64"/>
      <c r="D64" s="48">
        <v>51</v>
      </c>
      <c r="E64" s="49" t="s">
        <v>104</v>
      </c>
      <c r="F64" s="50" t="s">
        <v>105</v>
      </c>
      <c r="H64" s="48">
        <v>51</v>
      </c>
      <c r="I64" s="49" t="s">
        <v>104</v>
      </c>
      <c r="J64" s="50" t="s">
        <v>105</v>
      </c>
      <c r="K64"/>
      <c r="L64" s="48">
        <v>51</v>
      </c>
      <c r="M64" s="49" t="s">
        <v>104</v>
      </c>
      <c r="N64" s="50" t="s">
        <v>105</v>
      </c>
      <c r="P64" s="37">
        <v>51</v>
      </c>
      <c r="Q64" s="37">
        <v>168</v>
      </c>
      <c r="R64" s="37">
        <v>33</v>
      </c>
      <c r="T64" s="37">
        <v>51</v>
      </c>
      <c r="U64" s="37">
        <v>175</v>
      </c>
      <c r="V64" s="37">
        <v>36</v>
      </c>
      <c r="X64" s="37">
        <v>51</v>
      </c>
      <c r="Y64" s="37">
        <v>184</v>
      </c>
      <c r="Z64" s="37">
        <v>43</v>
      </c>
      <c r="AB64" s="37">
        <v>51</v>
      </c>
      <c r="AC64" s="37">
        <v>192</v>
      </c>
      <c r="AD64" s="37">
        <v>46</v>
      </c>
    </row>
    <row r="65" spans="2:30" ht="12.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P65" s="37">
        <v>52</v>
      </c>
      <c r="Q65" s="37">
        <v>170</v>
      </c>
      <c r="R65" s="37">
        <v>34</v>
      </c>
      <c r="T65" s="37">
        <v>52</v>
      </c>
      <c r="U65" s="37">
        <v>177</v>
      </c>
      <c r="V65" s="37">
        <v>38</v>
      </c>
      <c r="X65" s="37">
        <v>52</v>
      </c>
      <c r="Y65" s="37">
        <v>186</v>
      </c>
      <c r="Z65" s="37">
        <v>43</v>
      </c>
      <c r="AB65" s="37">
        <v>52</v>
      </c>
      <c r="AC65" s="37">
        <v>194</v>
      </c>
      <c r="AD65" s="37">
        <v>48</v>
      </c>
    </row>
    <row r="66" spans="2:30" ht="12.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P66" s="37">
        <v>53</v>
      </c>
      <c r="Q66" s="37">
        <v>172</v>
      </c>
      <c r="R66" s="37">
        <v>34</v>
      </c>
      <c r="T66" s="37">
        <v>53</v>
      </c>
      <c r="U66" s="37">
        <v>179</v>
      </c>
      <c r="V66" s="37">
        <v>40</v>
      </c>
      <c r="X66" s="37">
        <v>53</v>
      </c>
      <c r="Y66" s="37">
        <v>189</v>
      </c>
      <c r="Z66" s="37">
        <v>44</v>
      </c>
      <c r="AB66" s="37">
        <v>53</v>
      </c>
      <c r="AC66" s="37">
        <v>197</v>
      </c>
      <c r="AD66" s="37">
        <v>50</v>
      </c>
    </row>
    <row r="67" spans="2:30" ht="12.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P67" s="37">
        <v>54</v>
      </c>
      <c r="Q67" s="37">
        <v>174</v>
      </c>
      <c r="R67" s="37">
        <v>35</v>
      </c>
      <c r="T67" s="37">
        <v>54</v>
      </c>
      <c r="U67" s="37">
        <v>181</v>
      </c>
      <c r="V67" s="37">
        <v>41</v>
      </c>
      <c r="X67" s="37">
        <v>54</v>
      </c>
      <c r="Y67" s="37">
        <v>191</v>
      </c>
      <c r="Z67" s="37">
        <v>45</v>
      </c>
      <c r="AB67" s="37">
        <v>54</v>
      </c>
      <c r="AC67" s="37">
        <v>199</v>
      </c>
      <c r="AD67" s="37">
        <v>53</v>
      </c>
    </row>
    <row r="68" spans="2:30" ht="12.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P68" s="37">
        <v>55</v>
      </c>
      <c r="Q68" s="37">
        <v>176</v>
      </c>
      <c r="R68" s="37">
        <v>37</v>
      </c>
      <c r="T68" s="37">
        <v>55</v>
      </c>
      <c r="U68" s="37">
        <v>183</v>
      </c>
      <c r="V68" s="37">
        <v>42</v>
      </c>
      <c r="X68" s="37">
        <v>55</v>
      </c>
      <c r="Y68" s="37">
        <v>193</v>
      </c>
      <c r="Z68" s="37">
        <v>47</v>
      </c>
      <c r="AB68" s="37">
        <v>55</v>
      </c>
      <c r="AC68" s="37">
        <v>202</v>
      </c>
      <c r="AD68" s="37">
        <v>54</v>
      </c>
    </row>
    <row r="69" spans="2:30" ht="12.5" x14ac:dyDescent="0.25">
      <c r="B69"/>
      <c r="C69"/>
      <c r="D69"/>
      <c r="E69"/>
      <c r="F69"/>
      <c r="G69"/>
      <c r="H69" s="108"/>
      <c r="I69" s="108"/>
      <c r="J69" s="108"/>
      <c r="K69"/>
      <c r="L69"/>
      <c r="M69"/>
      <c r="N69"/>
      <c r="P69" s="37">
        <v>56</v>
      </c>
      <c r="Q69" s="37">
        <v>178</v>
      </c>
      <c r="R69" s="37">
        <v>40</v>
      </c>
      <c r="T69" s="37">
        <v>56</v>
      </c>
      <c r="U69" s="37">
        <v>186</v>
      </c>
      <c r="V69" s="37">
        <v>43</v>
      </c>
      <c r="X69" s="37">
        <v>56</v>
      </c>
      <c r="Y69" s="37">
        <v>196</v>
      </c>
      <c r="Z69" s="37">
        <v>49</v>
      </c>
      <c r="AB69" s="37">
        <v>56</v>
      </c>
      <c r="AC69" s="37">
        <v>205</v>
      </c>
      <c r="AD69" s="37">
        <v>54</v>
      </c>
    </row>
    <row r="70" spans="2:30" ht="12.5" x14ac:dyDescent="0.25">
      <c r="B70"/>
      <c r="C70"/>
      <c r="D70"/>
      <c r="E70"/>
      <c r="F70"/>
      <c r="G70"/>
      <c r="H70" s="108"/>
      <c r="I70" s="108"/>
      <c r="J70" s="108"/>
      <c r="K70"/>
      <c r="L70"/>
      <c r="M70"/>
      <c r="N70"/>
      <c r="P70" s="37">
        <v>57</v>
      </c>
      <c r="Q70" s="37">
        <v>181</v>
      </c>
      <c r="R70" s="37">
        <v>41</v>
      </c>
      <c r="T70" s="37">
        <v>57</v>
      </c>
      <c r="U70" s="37">
        <v>188</v>
      </c>
      <c r="V70" s="37">
        <v>44</v>
      </c>
      <c r="X70" s="37">
        <v>57</v>
      </c>
      <c r="Y70" s="37">
        <v>198</v>
      </c>
      <c r="Z70" s="37">
        <v>49</v>
      </c>
      <c r="AB70" s="37">
        <v>57</v>
      </c>
      <c r="AC70" s="37">
        <v>207</v>
      </c>
      <c r="AD70" s="37">
        <v>55</v>
      </c>
    </row>
    <row r="71" spans="2:30" ht="12.5" x14ac:dyDescent="0.25">
      <c r="B71"/>
      <c r="C71"/>
      <c r="D71"/>
      <c r="E71"/>
      <c r="F71"/>
      <c r="G71"/>
      <c r="H71" s="108"/>
      <c r="I71" s="108"/>
      <c r="J71" s="108"/>
      <c r="K71"/>
      <c r="L71"/>
      <c r="M71"/>
      <c r="N71"/>
      <c r="P71" s="37">
        <v>58</v>
      </c>
      <c r="Q71" s="37">
        <v>183</v>
      </c>
      <c r="R71" s="37" t="s">
        <v>82</v>
      </c>
      <c r="T71" s="37">
        <v>58</v>
      </c>
      <c r="U71" s="37">
        <v>191</v>
      </c>
      <c r="V71" s="37">
        <v>45</v>
      </c>
      <c r="X71" s="37">
        <v>58</v>
      </c>
      <c r="Y71" s="37">
        <v>201</v>
      </c>
      <c r="Z71" s="37">
        <v>52</v>
      </c>
      <c r="AB71" s="37">
        <v>58</v>
      </c>
      <c r="AC71" s="37">
        <v>210</v>
      </c>
      <c r="AD71" s="37">
        <v>56</v>
      </c>
    </row>
    <row r="72" spans="2:30" ht="12.5" x14ac:dyDescent="0.25">
      <c r="B72"/>
      <c r="C72"/>
      <c r="D72"/>
      <c r="E72"/>
      <c r="F72"/>
      <c r="G72"/>
      <c r="H72" s="108"/>
      <c r="I72" s="108"/>
      <c r="J72" s="108"/>
      <c r="K72"/>
      <c r="L72"/>
      <c r="M72"/>
      <c r="N72"/>
      <c r="P72" s="37">
        <v>59</v>
      </c>
      <c r="Q72" s="37">
        <v>185</v>
      </c>
      <c r="R72" s="37" t="s">
        <v>84</v>
      </c>
      <c r="T72" s="37">
        <v>59</v>
      </c>
      <c r="U72" s="37">
        <v>193</v>
      </c>
      <c r="V72" s="37" t="s">
        <v>81</v>
      </c>
      <c r="X72" s="37">
        <v>59</v>
      </c>
      <c r="Y72" s="37">
        <v>204</v>
      </c>
      <c r="Z72" s="37">
        <v>54</v>
      </c>
      <c r="AB72" s="37">
        <v>59</v>
      </c>
      <c r="AC72" s="37">
        <v>213</v>
      </c>
      <c r="AD72" s="37">
        <v>57</v>
      </c>
    </row>
    <row r="73" spans="2:30" ht="12.5" x14ac:dyDescent="0.25">
      <c r="B73"/>
      <c r="C73"/>
      <c r="D73"/>
      <c r="E73"/>
      <c r="F73"/>
      <c r="G73"/>
      <c r="H73" s="108"/>
      <c r="I73" s="108"/>
      <c r="J73" s="108"/>
      <c r="K73"/>
      <c r="L73"/>
      <c r="M73"/>
      <c r="N73"/>
      <c r="P73" s="37">
        <v>60</v>
      </c>
      <c r="Q73" s="37">
        <v>188</v>
      </c>
      <c r="R73" s="37" t="s">
        <v>87</v>
      </c>
      <c r="T73" s="37">
        <v>60</v>
      </c>
      <c r="U73" s="37">
        <v>196</v>
      </c>
      <c r="V73" s="37" t="s">
        <v>86</v>
      </c>
      <c r="X73" s="37">
        <v>60</v>
      </c>
      <c r="Y73" s="37">
        <v>207</v>
      </c>
      <c r="Z73" s="37" t="s">
        <v>93</v>
      </c>
      <c r="AB73" s="37">
        <v>60</v>
      </c>
      <c r="AC73" s="37">
        <v>217</v>
      </c>
      <c r="AD73" s="37">
        <v>58</v>
      </c>
    </row>
    <row r="74" spans="2:30" ht="12.5" x14ac:dyDescent="0.25">
      <c r="B74"/>
      <c r="C74"/>
      <c r="D74"/>
      <c r="E74"/>
      <c r="F74"/>
      <c r="G74"/>
      <c r="H74" s="108"/>
      <c r="I74" s="108"/>
      <c r="J74" s="108"/>
      <c r="K74"/>
      <c r="L74"/>
      <c r="M74"/>
      <c r="N74"/>
      <c r="P74" s="37">
        <v>61</v>
      </c>
      <c r="Q74" s="37">
        <v>191</v>
      </c>
      <c r="R74" s="37" t="s">
        <v>90</v>
      </c>
      <c r="T74" s="37">
        <v>61</v>
      </c>
      <c r="U74" s="37">
        <v>199</v>
      </c>
      <c r="V74" s="37" t="s">
        <v>91</v>
      </c>
      <c r="X74" s="37">
        <v>61</v>
      </c>
      <c r="Y74" s="37">
        <v>210</v>
      </c>
      <c r="Z74" s="37" t="s">
        <v>94</v>
      </c>
      <c r="AB74" s="37">
        <v>61</v>
      </c>
      <c r="AC74" s="37">
        <v>220</v>
      </c>
      <c r="AD74" s="37" t="s">
        <v>294</v>
      </c>
    </row>
    <row r="75" spans="2:30" ht="12.5" x14ac:dyDescent="0.25">
      <c r="B75"/>
      <c r="C75"/>
      <c r="D75"/>
      <c r="E75"/>
      <c r="F75"/>
      <c r="G75"/>
      <c r="H75" s="108"/>
      <c r="I75" s="108"/>
      <c r="J75" s="108"/>
      <c r="K75"/>
      <c r="L75"/>
      <c r="M75"/>
      <c r="N75"/>
      <c r="P75" s="37">
        <v>62</v>
      </c>
      <c r="Q75" s="37">
        <v>194</v>
      </c>
      <c r="R75" s="37" t="s">
        <v>83</v>
      </c>
      <c r="T75" s="37">
        <v>62</v>
      </c>
      <c r="U75" s="37">
        <v>202</v>
      </c>
      <c r="V75" s="37" t="s">
        <v>92</v>
      </c>
      <c r="X75" s="37">
        <v>62</v>
      </c>
      <c r="Y75" s="37">
        <v>214</v>
      </c>
      <c r="Z75" s="37" t="s">
        <v>252</v>
      </c>
      <c r="AB75" s="37">
        <v>62</v>
      </c>
      <c r="AC75" s="37">
        <v>224</v>
      </c>
      <c r="AD75" s="37" t="s">
        <v>298</v>
      </c>
    </row>
    <row r="76" spans="2:30" ht="12.5" x14ac:dyDescent="0.25">
      <c r="B76"/>
      <c r="C76"/>
      <c r="D76"/>
      <c r="E76"/>
      <c r="F76"/>
      <c r="G76"/>
      <c r="H76" s="108"/>
      <c r="I76" s="108"/>
      <c r="J76" s="108"/>
      <c r="K76"/>
      <c r="L76"/>
      <c r="M76"/>
      <c r="N76"/>
      <c r="P76" s="37">
        <v>63</v>
      </c>
      <c r="Q76" s="37">
        <v>197</v>
      </c>
      <c r="R76" s="37" t="s">
        <v>88</v>
      </c>
      <c r="T76" s="37">
        <v>63</v>
      </c>
      <c r="U76" s="37">
        <v>206</v>
      </c>
      <c r="V76" s="37" t="s">
        <v>93</v>
      </c>
      <c r="X76" s="37">
        <v>63</v>
      </c>
      <c r="Y76" s="37">
        <v>218</v>
      </c>
      <c r="Z76" s="37" t="s">
        <v>293</v>
      </c>
      <c r="AB76" s="37">
        <v>63</v>
      </c>
      <c r="AC76" s="37">
        <v>229</v>
      </c>
      <c r="AD76" s="37" t="s">
        <v>295</v>
      </c>
    </row>
    <row r="77" spans="2:30" ht="12.5" x14ac:dyDescent="0.25">
      <c r="B77"/>
      <c r="C77"/>
      <c r="D77"/>
      <c r="E77"/>
      <c r="F77"/>
      <c r="G77"/>
      <c r="H77" s="108"/>
      <c r="I77" s="108"/>
      <c r="J77" s="108"/>
      <c r="K77"/>
      <c r="L77"/>
      <c r="M77"/>
      <c r="N77"/>
      <c r="P77" s="37">
        <v>64</v>
      </c>
      <c r="Q77" s="37">
        <v>201</v>
      </c>
      <c r="R77" s="37" t="s">
        <v>91</v>
      </c>
      <c r="T77" s="37">
        <v>64</v>
      </c>
      <c r="U77" s="37">
        <v>209</v>
      </c>
      <c r="V77" s="37" t="s">
        <v>273</v>
      </c>
      <c r="X77" s="37">
        <v>64</v>
      </c>
      <c r="Y77" s="37">
        <v>222</v>
      </c>
      <c r="Z77" s="37" t="s">
        <v>294</v>
      </c>
      <c r="AB77" s="37">
        <v>64</v>
      </c>
      <c r="AC77" s="37">
        <v>233</v>
      </c>
      <c r="AD77" s="37" t="s">
        <v>299</v>
      </c>
    </row>
    <row r="78" spans="2:30" ht="12.5" x14ac:dyDescent="0.25">
      <c r="B78"/>
      <c r="C78"/>
      <c r="D78"/>
      <c r="E78"/>
      <c r="F78"/>
      <c r="G78"/>
      <c r="H78" s="108"/>
      <c r="I78" s="108"/>
      <c r="J78" s="108"/>
      <c r="K78" s="107"/>
      <c r="L78"/>
      <c r="M78"/>
      <c r="N78"/>
      <c r="P78" s="37">
        <v>65</v>
      </c>
      <c r="Q78" s="37">
        <v>205</v>
      </c>
      <c r="R78" s="37" t="s">
        <v>92</v>
      </c>
      <c r="T78" s="37">
        <v>65</v>
      </c>
      <c r="U78" s="37">
        <v>213</v>
      </c>
      <c r="V78" s="37" t="s">
        <v>273</v>
      </c>
      <c r="X78" s="37">
        <v>65</v>
      </c>
      <c r="Y78" s="37">
        <v>227</v>
      </c>
      <c r="Z78" s="37" t="s">
        <v>295</v>
      </c>
      <c r="AB78" s="37">
        <v>65</v>
      </c>
      <c r="AC78" s="37" t="s">
        <v>319</v>
      </c>
      <c r="AD78" s="37" t="s">
        <v>300</v>
      </c>
    </row>
    <row r="79" spans="2:30" ht="12.5" x14ac:dyDescent="0.25">
      <c r="B79"/>
      <c r="C79"/>
      <c r="D79"/>
      <c r="E79"/>
      <c r="F79"/>
      <c r="G79"/>
      <c r="H79" s="108"/>
      <c r="I79" s="108"/>
      <c r="J79" s="108"/>
      <c r="K79" s="107"/>
      <c r="L79"/>
      <c r="M79"/>
      <c r="N79"/>
      <c r="P79" s="37">
        <v>66</v>
      </c>
      <c r="Q79" s="37">
        <v>209</v>
      </c>
      <c r="R79" s="37" t="s">
        <v>102</v>
      </c>
      <c r="T79" s="37">
        <v>66</v>
      </c>
      <c r="U79" s="37">
        <v>218</v>
      </c>
      <c r="V79" s="37" t="s">
        <v>273</v>
      </c>
      <c r="X79" s="37">
        <v>66</v>
      </c>
      <c r="Y79" s="37">
        <v>232</v>
      </c>
      <c r="Z79" s="37" t="s">
        <v>296</v>
      </c>
      <c r="AB79" s="37">
        <v>66</v>
      </c>
      <c r="AC79" s="37" t="s">
        <v>319</v>
      </c>
      <c r="AD79" s="37" t="s">
        <v>300</v>
      </c>
    </row>
    <row r="80" spans="2:30" ht="12.5" x14ac:dyDescent="0.25">
      <c r="B80"/>
      <c r="C80"/>
      <c r="D80"/>
      <c r="E80"/>
      <c r="F80"/>
      <c r="G80"/>
      <c r="H80" s="108"/>
      <c r="I80" s="108"/>
      <c r="J80" s="107"/>
      <c r="K80" s="107"/>
      <c r="L80"/>
      <c r="M80"/>
      <c r="N80"/>
      <c r="P80" s="37">
        <v>67</v>
      </c>
      <c r="Q80" s="37">
        <v>214</v>
      </c>
      <c r="R80" s="37" t="s">
        <v>102</v>
      </c>
      <c r="T80" s="37">
        <v>67</v>
      </c>
      <c r="U80" s="37" t="s">
        <v>188</v>
      </c>
      <c r="V80" s="37" t="s">
        <v>273</v>
      </c>
      <c r="X80" s="37">
        <v>67</v>
      </c>
      <c r="Y80" s="37">
        <v>237</v>
      </c>
      <c r="Z80" s="37" t="s">
        <v>297</v>
      </c>
      <c r="AB80" s="37">
        <v>67</v>
      </c>
      <c r="AC80" s="37" t="s">
        <v>319</v>
      </c>
      <c r="AD80" s="37" t="s">
        <v>300</v>
      </c>
    </row>
    <row r="81" spans="2:30" ht="12.5" x14ac:dyDescent="0.25">
      <c r="B81"/>
      <c r="C81"/>
      <c r="D81"/>
      <c r="E81"/>
      <c r="F81"/>
      <c r="G81"/>
      <c r="H81" s="108"/>
      <c r="I81" s="108"/>
      <c r="J81" s="107"/>
      <c r="K81" s="107"/>
      <c r="L81"/>
      <c r="M81"/>
      <c r="N81"/>
      <c r="P81" s="37">
        <v>68</v>
      </c>
      <c r="Q81" s="37">
        <v>220</v>
      </c>
      <c r="R81" s="37" t="s">
        <v>102</v>
      </c>
      <c r="T81" s="37">
        <v>68</v>
      </c>
      <c r="U81" s="37" t="s">
        <v>188</v>
      </c>
      <c r="V81" s="37" t="s">
        <v>273</v>
      </c>
      <c r="X81" s="37">
        <v>68</v>
      </c>
      <c r="Y81" s="37">
        <v>244</v>
      </c>
      <c r="Z81" s="37" t="s">
        <v>297</v>
      </c>
      <c r="AB81" s="37">
        <v>68</v>
      </c>
      <c r="AC81" s="37" t="s">
        <v>319</v>
      </c>
      <c r="AD81" s="37" t="s">
        <v>300</v>
      </c>
    </row>
    <row r="82" spans="2:30" ht="12.5" x14ac:dyDescent="0.25">
      <c r="B82"/>
      <c r="C82"/>
      <c r="D82"/>
      <c r="E82"/>
      <c r="F82"/>
      <c r="G82"/>
      <c r="H82" s="108"/>
      <c r="I82" s="108"/>
      <c r="J82" s="107"/>
      <c r="K82" s="107"/>
      <c r="L82"/>
      <c r="M82"/>
      <c r="N82"/>
      <c r="P82" s="37">
        <v>69</v>
      </c>
      <c r="Q82" s="37" t="s">
        <v>183</v>
      </c>
      <c r="R82" s="37" t="s">
        <v>102</v>
      </c>
      <c r="T82" s="37">
        <v>69</v>
      </c>
      <c r="U82" s="37" t="s">
        <v>188</v>
      </c>
      <c r="V82" s="37" t="s">
        <v>273</v>
      </c>
      <c r="X82" s="37">
        <v>69</v>
      </c>
      <c r="Y82" s="37" t="s">
        <v>318</v>
      </c>
      <c r="Z82" s="37" t="s">
        <v>297</v>
      </c>
      <c r="AB82" s="37">
        <v>69</v>
      </c>
      <c r="AC82" s="37" t="s">
        <v>319</v>
      </c>
      <c r="AD82" s="37" t="s">
        <v>300</v>
      </c>
    </row>
    <row r="83" spans="2:30" ht="12.5" x14ac:dyDescent="0.25">
      <c r="B83"/>
      <c r="C83"/>
      <c r="D83"/>
      <c r="E83"/>
      <c r="F83"/>
      <c r="G83"/>
      <c r="H83" s="108"/>
      <c r="I83" s="108"/>
      <c r="J83" s="107"/>
      <c r="K83" s="107"/>
      <c r="L83"/>
      <c r="M83"/>
      <c r="N83"/>
      <c r="P83" s="37">
        <v>70</v>
      </c>
      <c r="Q83" s="37" t="s">
        <v>183</v>
      </c>
      <c r="R83" s="37" t="s">
        <v>102</v>
      </c>
      <c r="T83" s="37">
        <v>70</v>
      </c>
      <c r="U83" s="37" t="s">
        <v>188</v>
      </c>
      <c r="V83" s="37" t="s">
        <v>273</v>
      </c>
      <c r="X83" s="37">
        <v>70</v>
      </c>
      <c r="Y83" s="37" t="s">
        <v>318</v>
      </c>
      <c r="Z83" s="37" t="s">
        <v>297</v>
      </c>
      <c r="AB83" s="37">
        <v>70</v>
      </c>
      <c r="AC83" s="37" t="s">
        <v>319</v>
      </c>
      <c r="AD83" s="37" t="s">
        <v>300</v>
      </c>
    </row>
    <row r="84" spans="2:30" ht="12.5" x14ac:dyDescent="0.25">
      <c r="B84"/>
      <c r="C84"/>
      <c r="D84"/>
      <c r="E84"/>
      <c r="F84"/>
      <c r="G84"/>
      <c r="H84" s="108"/>
      <c r="I84" s="107"/>
      <c r="J84" s="107"/>
      <c r="K84" s="107"/>
      <c r="L84"/>
      <c r="M84"/>
      <c r="N84"/>
      <c r="P84" s="37">
        <v>71</v>
      </c>
      <c r="Q84" s="37" t="s">
        <v>183</v>
      </c>
      <c r="R84" s="37" t="s">
        <v>102</v>
      </c>
      <c r="T84" s="37">
        <v>71</v>
      </c>
      <c r="U84" s="37" t="s">
        <v>188</v>
      </c>
      <c r="V84" s="37" t="s">
        <v>273</v>
      </c>
      <c r="X84" s="37">
        <v>71</v>
      </c>
      <c r="Y84" s="37" t="s">
        <v>318</v>
      </c>
      <c r="Z84" s="37" t="s">
        <v>297</v>
      </c>
      <c r="AB84" s="37">
        <v>71</v>
      </c>
      <c r="AC84" s="37" t="s">
        <v>319</v>
      </c>
      <c r="AD84" s="37" t="s">
        <v>300</v>
      </c>
    </row>
    <row r="85" spans="2:30" ht="12.5" x14ac:dyDescent="0.25">
      <c r="B85"/>
      <c r="C85"/>
      <c r="D85"/>
      <c r="E85"/>
      <c r="F85"/>
      <c r="G85"/>
      <c r="H85" s="108"/>
      <c r="I85" s="107"/>
      <c r="J85" s="107"/>
      <c r="K85" s="107"/>
      <c r="L85"/>
      <c r="M85"/>
      <c r="N85"/>
      <c r="P85" s="37">
        <v>72</v>
      </c>
      <c r="Q85" s="37" t="s">
        <v>183</v>
      </c>
      <c r="R85" s="37" t="s">
        <v>102</v>
      </c>
      <c r="T85" s="37">
        <v>72</v>
      </c>
      <c r="U85" s="37" t="s">
        <v>188</v>
      </c>
      <c r="V85" s="37" t="s">
        <v>273</v>
      </c>
      <c r="X85" s="37">
        <v>72</v>
      </c>
      <c r="Y85" s="37" t="s">
        <v>318</v>
      </c>
      <c r="Z85" s="37" t="s">
        <v>297</v>
      </c>
      <c r="AB85" s="37">
        <v>72</v>
      </c>
      <c r="AC85" s="37" t="s">
        <v>319</v>
      </c>
      <c r="AD85" s="37" t="s">
        <v>300</v>
      </c>
    </row>
    <row r="86" spans="2:30" ht="34.5" x14ac:dyDescent="0.25">
      <c r="B86"/>
      <c r="C86"/>
      <c r="D86"/>
      <c r="E86"/>
      <c r="F86"/>
      <c r="G86"/>
      <c r="H86" s="108"/>
      <c r="I86" s="107"/>
      <c r="J86" s="107"/>
      <c r="K86" s="107"/>
      <c r="L86"/>
      <c r="M86"/>
      <c r="N86"/>
      <c r="P86" s="86">
        <v>73</v>
      </c>
      <c r="Q86" s="86" t="s">
        <v>183</v>
      </c>
      <c r="R86" s="37" t="s">
        <v>102</v>
      </c>
      <c r="T86" s="86">
        <v>73</v>
      </c>
      <c r="U86" s="86" t="s">
        <v>188</v>
      </c>
      <c r="V86" s="37" t="s">
        <v>273</v>
      </c>
      <c r="X86" s="86">
        <v>73</v>
      </c>
      <c r="Y86" s="37" t="s">
        <v>318</v>
      </c>
      <c r="Z86" s="86" t="s">
        <v>297</v>
      </c>
      <c r="AB86" s="48">
        <v>73</v>
      </c>
      <c r="AC86" s="49" t="s">
        <v>104</v>
      </c>
      <c r="AD86" s="50" t="s">
        <v>105</v>
      </c>
    </row>
    <row r="87" spans="2:30" ht="34.5" x14ac:dyDescent="0.25">
      <c r="B87"/>
      <c r="C87"/>
      <c r="D87"/>
      <c r="E87"/>
      <c r="F87"/>
      <c r="G87"/>
      <c r="H87" s="108"/>
      <c r="I87" s="107"/>
      <c r="J87" s="107"/>
      <c r="K87" s="107"/>
      <c r="L87"/>
      <c r="M87"/>
      <c r="N87"/>
      <c r="P87" s="89">
        <v>74</v>
      </c>
      <c r="Q87" s="89" t="s">
        <v>183</v>
      </c>
      <c r="R87" s="37" t="s">
        <v>102</v>
      </c>
      <c r="T87" s="89">
        <v>74</v>
      </c>
      <c r="U87" s="89" t="s">
        <v>188</v>
      </c>
      <c r="V87" s="89" t="s">
        <v>273</v>
      </c>
      <c r="X87" s="48">
        <v>74</v>
      </c>
      <c r="Y87" s="49" t="s">
        <v>104</v>
      </c>
      <c r="Z87" s="50" t="s">
        <v>105</v>
      </c>
    </row>
    <row r="88" spans="2:30" ht="12.5" x14ac:dyDescent="0.25">
      <c r="B88"/>
      <c r="C88"/>
      <c r="D88"/>
      <c r="E88"/>
      <c r="F88"/>
      <c r="G88"/>
      <c r="L88"/>
      <c r="M88"/>
      <c r="N88"/>
      <c r="P88" s="90">
        <v>75</v>
      </c>
      <c r="Q88" s="90" t="s">
        <v>183</v>
      </c>
      <c r="R88" s="37" t="s">
        <v>102</v>
      </c>
      <c r="T88" s="90">
        <v>75</v>
      </c>
      <c r="U88" s="90" t="s">
        <v>188</v>
      </c>
      <c r="V88" s="89" t="s">
        <v>273</v>
      </c>
    </row>
    <row r="89" spans="2:30" ht="12.5" x14ac:dyDescent="0.25">
      <c r="B89"/>
      <c r="C89"/>
      <c r="D89"/>
      <c r="E89"/>
      <c r="F89"/>
      <c r="G89"/>
      <c r="L89"/>
      <c r="M89"/>
      <c r="N89"/>
      <c r="P89"/>
      <c r="Q89"/>
      <c r="R89"/>
      <c r="T89"/>
      <c r="U89"/>
      <c r="V89"/>
    </row>
    <row r="90" spans="2:30" ht="12.5" x14ac:dyDescent="0.25">
      <c r="B90"/>
      <c r="C90"/>
      <c r="D90"/>
      <c r="E90"/>
      <c r="F90"/>
      <c r="L90"/>
      <c r="M90"/>
      <c r="N90"/>
      <c r="P90"/>
      <c r="Q90"/>
      <c r="R90"/>
      <c r="T90"/>
      <c r="U90"/>
      <c r="V90"/>
    </row>
    <row r="91" spans="2:30" ht="12.5" x14ac:dyDescent="0.25">
      <c r="B91"/>
      <c r="C91"/>
      <c r="D91"/>
      <c r="E91"/>
      <c r="F91"/>
      <c r="L91"/>
      <c r="M91"/>
      <c r="N91"/>
      <c r="P91"/>
      <c r="Q91"/>
      <c r="R91"/>
      <c r="T91"/>
      <c r="U91"/>
      <c r="V91"/>
    </row>
    <row r="92" spans="2:30" ht="12.5" x14ac:dyDescent="0.25">
      <c r="B92"/>
      <c r="C92"/>
      <c r="D92"/>
      <c r="E92"/>
      <c r="F92"/>
      <c r="L92"/>
      <c r="M92"/>
      <c r="N92"/>
      <c r="P92"/>
      <c r="Q92"/>
      <c r="R92"/>
      <c r="T92"/>
      <c r="U92"/>
      <c r="V92"/>
    </row>
    <row r="93" spans="2:30" ht="12.5" x14ac:dyDescent="0.25">
      <c r="B93"/>
      <c r="C93"/>
      <c r="D93"/>
      <c r="E93"/>
      <c r="F93"/>
      <c r="L93"/>
      <c r="M93"/>
      <c r="N93"/>
      <c r="P93"/>
      <c r="Q93"/>
      <c r="R93"/>
      <c r="T93"/>
      <c r="U93"/>
      <c r="V93"/>
    </row>
    <row r="94" spans="2:30" ht="12.5" x14ac:dyDescent="0.25">
      <c r="B94"/>
      <c r="C94"/>
      <c r="D94"/>
      <c r="E94"/>
      <c r="F94"/>
      <c r="L94"/>
      <c r="M94"/>
      <c r="N94"/>
      <c r="P94"/>
      <c r="Q94"/>
      <c r="R94"/>
      <c r="T94"/>
      <c r="U94"/>
      <c r="V94"/>
    </row>
    <row r="95" spans="2:30" ht="12.5" x14ac:dyDescent="0.25">
      <c r="B95"/>
      <c r="C95"/>
      <c r="D95"/>
      <c r="E95"/>
      <c r="F95"/>
      <c r="L95"/>
      <c r="M95"/>
      <c r="N95"/>
      <c r="P95"/>
      <c r="Q95"/>
      <c r="R95"/>
      <c r="T95"/>
      <c r="U95"/>
      <c r="V95"/>
    </row>
    <row r="96" spans="2:30" ht="12.5" x14ac:dyDescent="0.25">
      <c r="B96" s="31"/>
      <c r="C96" s="31"/>
      <c r="D96"/>
      <c r="E96"/>
      <c r="F96"/>
      <c r="L96"/>
      <c r="M96"/>
      <c r="N96"/>
      <c r="P96"/>
      <c r="Q96"/>
      <c r="R96"/>
      <c r="T96"/>
      <c r="U96"/>
      <c r="V96"/>
    </row>
    <row r="97" spans="2:22" ht="12.5" x14ac:dyDescent="0.25">
      <c r="B97" s="31"/>
      <c r="C97" s="31"/>
      <c r="D97"/>
      <c r="E97"/>
      <c r="F97"/>
      <c r="L97"/>
      <c r="M97"/>
      <c r="N97"/>
      <c r="P97"/>
      <c r="Q97"/>
      <c r="R97"/>
      <c r="T97"/>
      <c r="U97"/>
      <c r="V97"/>
    </row>
    <row r="98" spans="2:22" ht="12.5" x14ac:dyDescent="0.25">
      <c r="D98"/>
      <c r="E98"/>
      <c r="F98"/>
      <c r="L98"/>
      <c r="M98"/>
      <c r="N98"/>
      <c r="P98"/>
      <c r="Q98"/>
      <c r="R98"/>
      <c r="T98"/>
      <c r="U98"/>
      <c r="V98"/>
    </row>
    <row r="99" spans="2:22" ht="12.5" x14ac:dyDescent="0.25">
      <c r="D99"/>
      <c r="E99"/>
      <c r="F99"/>
      <c r="L99"/>
      <c r="M99"/>
      <c r="N99"/>
    </row>
    <row r="100" spans="2:22" ht="12.5" x14ac:dyDescent="0.25">
      <c r="D100"/>
      <c r="E100"/>
      <c r="F100"/>
      <c r="L100"/>
      <c r="M100"/>
      <c r="N100"/>
    </row>
    <row r="101" spans="2:22" ht="12.5" x14ac:dyDescent="0.25">
      <c r="D101"/>
      <c r="E101"/>
      <c r="F101"/>
      <c r="L101"/>
      <c r="M101"/>
      <c r="N101"/>
    </row>
    <row r="102" spans="2:22" ht="12.5" x14ac:dyDescent="0.25">
      <c r="D102"/>
      <c r="E102"/>
      <c r="F102"/>
      <c r="L102"/>
      <c r="M102"/>
      <c r="N102"/>
    </row>
    <row r="103" spans="2:22" ht="12.5" x14ac:dyDescent="0.25">
      <c r="D103"/>
      <c r="E103"/>
      <c r="F103"/>
      <c r="L103"/>
      <c r="M103"/>
      <c r="N103"/>
    </row>
    <row r="104" spans="2:22" ht="12.5" x14ac:dyDescent="0.25">
      <c r="D104"/>
      <c r="E104"/>
      <c r="F104"/>
      <c r="L104"/>
      <c r="M104"/>
      <c r="N104"/>
    </row>
    <row r="105" spans="2:22" ht="12.5" x14ac:dyDescent="0.25">
      <c r="D105"/>
      <c r="E105"/>
      <c r="F105"/>
      <c r="L105"/>
      <c r="M105"/>
      <c r="N105"/>
    </row>
    <row r="106" spans="2:22" ht="12.5" x14ac:dyDescent="0.25">
      <c r="D106"/>
      <c r="E106"/>
      <c r="F106"/>
      <c r="L106"/>
      <c r="M106"/>
      <c r="N106"/>
    </row>
  </sheetData>
  <sheetProtection algorithmName="SHA-512" hashValue="wHwhJP75zXGGmPFAUoEmpuyH1+3dx5ERXdWST2nmKwwXQHGR2Ac+92hI63uuhTkabf08QdzVar7tUdh6oIC+0w==" saltValue="jcd2FnsdifNWe1t8iBCXKA==" spinCount="100000" sheet="1" objects="1" scenarios="1"/>
  <sortState xmlns:xlrd2="http://schemas.microsoft.com/office/spreadsheetml/2017/richdata2" ref="A2:C14">
    <sortCondition ref="A2"/>
  </sortState>
  <mergeCells count="10">
    <mergeCell ref="X11:Z11"/>
    <mergeCell ref="AB11:AD11"/>
    <mergeCell ref="D5:F9"/>
    <mergeCell ref="D10:F10"/>
    <mergeCell ref="L10:N10"/>
    <mergeCell ref="L11:N11"/>
    <mergeCell ref="T11:V11"/>
    <mergeCell ref="D11:F11"/>
    <mergeCell ref="H11:J11"/>
    <mergeCell ref="P11:R1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06"/>
  <sheetViews>
    <sheetView zoomScaleNormal="100" workbookViewId="0">
      <selection activeCell="A23" sqref="A23"/>
    </sheetView>
  </sheetViews>
  <sheetFormatPr defaultColWidth="9.1796875" defaultRowHeight="11.5" x14ac:dyDescent="0.25"/>
  <cols>
    <col min="1" max="1" width="38.453125" style="30" customWidth="1"/>
    <col min="2" max="2" width="11.26953125" style="30" customWidth="1"/>
    <col min="3" max="3" width="10.7265625" style="30" customWidth="1"/>
    <col min="4" max="6" width="11.453125" style="30" customWidth="1"/>
    <col min="7" max="7" width="9.1796875" style="30"/>
    <col min="8" max="10" width="10.7265625" style="30" customWidth="1"/>
    <col min="11" max="11" width="9.1796875" style="30"/>
    <col min="12" max="14" width="11.453125" style="30" customWidth="1"/>
    <col min="15" max="15" width="9.1796875" style="30"/>
    <col min="16" max="18" width="10.7265625" style="30" customWidth="1"/>
    <col min="19" max="19" width="9.1796875" style="30"/>
    <col min="20" max="22" width="10.7265625" style="30" customWidth="1"/>
    <col min="23" max="23" width="9.1796875" style="30"/>
    <col min="24" max="26" width="10.7265625" style="30" customWidth="1"/>
    <col min="27" max="27" width="9.1796875" style="30"/>
    <col min="28" max="30" width="10.7265625" style="30" customWidth="1"/>
    <col min="31" max="31" width="9.1796875" style="30"/>
    <col min="32" max="34" width="10.7265625" style="30" customWidth="1"/>
    <col min="35" max="16384" width="9.1796875" style="30"/>
  </cols>
  <sheetData>
    <row r="1" spans="1:42" x14ac:dyDescent="0.25">
      <c r="B1" s="34" t="s">
        <v>43</v>
      </c>
      <c r="C1" s="34" t="s">
        <v>13</v>
      </c>
    </row>
    <row r="2" spans="1:42" ht="14.5" x14ac:dyDescent="0.35">
      <c r="A2" s="111" t="s">
        <v>202</v>
      </c>
      <c r="B2" s="88">
        <f>VLOOKUP(score_CITO_Spelling,Spelling_E4M5_cito3.0,2)</f>
        <v>59</v>
      </c>
      <c r="C2" s="88" t="str">
        <f>VLOOKUP(score_CITO_Spelling,Spelling_E4M5_cito3.0,3)</f>
        <v>&lt;5**</v>
      </c>
    </row>
    <row r="3" spans="1:42" ht="13.5" x14ac:dyDescent="0.3">
      <c r="A3" s="111" t="s">
        <v>205</v>
      </c>
      <c r="B3" s="88" t="str">
        <f>VLOOKUP(score_CITO_Spelling,Spelling_E5_cito3.0,2)</f>
        <v>&lt; 135</v>
      </c>
      <c r="C3" s="88" t="str">
        <f>VLOOKUP(score_CITO_Spelling,Spelling_E5_cito3.0,3)</f>
        <v>&lt;6**</v>
      </c>
    </row>
    <row r="4" spans="1:42" ht="13.5" x14ac:dyDescent="0.3">
      <c r="A4" s="111" t="s">
        <v>206</v>
      </c>
      <c r="B4" s="88">
        <f>VLOOKUP(score_CITO_Spelling,Spelling_E5M6_cito3.0,2)</f>
        <v>56</v>
      </c>
      <c r="C4" s="88" t="str">
        <f>VLOOKUP(score_CITO_Spelling,Spelling_E5M6_cito3.0,3)</f>
        <v>&lt;6**</v>
      </c>
    </row>
    <row r="5" spans="1:42" ht="13.5" x14ac:dyDescent="0.3">
      <c r="A5" s="111" t="s">
        <v>209</v>
      </c>
      <c r="B5" s="88">
        <f>VLOOKUP(score_CITO_Spelling,Spelling_E6_cito3.0,2)</f>
        <v>161</v>
      </c>
      <c r="C5" s="88" t="str">
        <f>VLOOKUP(score_CITO_Spelling,Spelling_E6_cito3.0,3)</f>
        <v>&lt;10**</v>
      </c>
    </row>
    <row r="6" spans="1:42" ht="13.5" x14ac:dyDescent="0.3">
      <c r="A6" s="111" t="s">
        <v>261</v>
      </c>
      <c r="B6" s="88" t="str">
        <f>VLOOKUP(score_CITO_Spelling,Spelling_E7_cito3.0,2)</f>
        <v>&lt;234</v>
      </c>
      <c r="C6" s="88" t="str">
        <f>VLOOKUP(score_CITO_Spelling,Spelling_E7_cito3.0,3)</f>
        <v>&lt;15**</v>
      </c>
    </row>
    <row r="7" spans="1:42" ht="13.5" x14ac:dyDescent="0.3">
      <c r="A7" s="111" t="s">
        <v>203</v>
      </c>
      <c r="B7" s="88">
        <f>VLOOKUP(score_CITO_Spelling,Spelling_M5_cito3.0,2)</f>
        <v>59</v>
      </c>
      <c r="C7" s="88" t="str">
        <f>VLOOKUP(score_CITO_Spelling,Spelling_M5_cito3.0,3)</f>
        <v>&lt;4**</v>
      </c>
      <c r="D7" s="168" t="s">
        <v>176</v>
      </c>
      <c r="E7" s="168"/>
      <c r="F7" s="168"/>
    </row>
    <row r="8" spans="1:42" ht="13.5" x14ac:dyDescent="0.3">
      <c r="A8" s="111" t="s">
        <v>204</v>
      </c>
      <c r="B8" s="88">
        <f>VLOOKUP(score_CITO_Spelling,Spelling_M5E5_cito3.0,2)</f>
        <v>90</v>
      </c>
      <c r="C8" s="88" t="str">
        <f>VLOOKUP(score_CITO_Spelling,Spelling_M5E5_cito3.0,3)</f>
        <v>&lt;4**</v>
      </c>
      <c r="D8" s="168"/>
      <c r="E8" s="168"/>
      <c r="F8" s="168"/>
    </row>
    <row r="9" spans="1:42" ht="13.5" x14ac:dyDescent="0.3">
      <c r="A9" s="111" t="s">
        <v>207</v>
      </c>
      <c r="B9" s="88">
        <f>VLOOKUP(score_CITO_Spelling,Spelling_M6_cito3.0,2)</f>
        <v>102</v>
      </c>
      <c r="C9" s="88" t="str">
        <f>VLOOKUP(score_CITO_Spelling,Spelling_M6_cito3.0,3)</f>
        <v>&lt;7**</v>
      </c>
      <c r="D9" s="168"/>
      <c r="E9" s="168"/>
      <c r="F9" s="168"/>
    </row>
    <row r="10" spans="1:42" ht="13.5" x14ac:dyDescent="0.3">
      <c r="A10" s="111" t="s">
        <v>208</v>
      </c>
      <c r="B10" s="88">
        <f>VLOOKUP(score_CITO_Spelling,Spelling_M6E6_cito3.0,2)</f>
        <v>145</v>
      </c>
      <c r="C10" s="88" t="str">
        <f>VLOOKUP(score_CITO_Spelling,Spelling_M6E6_cito3.0,3)</f>
        <v>&lt;8**</v>
      </c>
      <c r="D10" s="168"/>
      <c r="E10" s="168"/>
      <c r="F10" s="168"/>
      <c r="T10" s="30" t="s">
        <v>304</v>
      </c>
      <c r="V10" s="30" t="s">
        <v>13</v>
      </c>
      <c r="X10" s="30" t="s">
        <v>304</v>
      </c>
      <c r="AB10" s="30" t="s">
        <v>304</v>
      </c>
      <c r="AF10" s="30" t="s">
        <v>305</v>
      </c>
      <c r="AI10" s="30" t="s">
        <v>13</v>
      </c>
      <c r="AJ10" s="30" t="s">
        <v>305</v>
      </c>
      <c r="AN10" s="30" t="s">
        <v>305</v>
      </c>
    </row>
    <row r="11" spans="1:42" ht="13.5" x14ac:dyDescent="0.3">
      <c r="A11" s="111" t="s">
        <v>260</v>
      </c>
      <c r="B11" s="88" t="str">
        <f>VLOOKUP(score_CITO_Spelling,Spelling_M7_cito3.0,2)</f>
        <v>&lt;197</v>
      </c>
      <c r="C11" s="88" t="str">
        <f>VLOOKUP(score_CITO_Spelling,Spelling_M7_cito3.0,3)</f>
        <v>&lt;10**</v>
      </c>
      <c r="D11" s="30" t="s">
        <v>303</v>
      </c>
      <c r="H11" s="30" t="s">
        <v>303</v>
      </c>
      <c r="L11" s="30" t="s">
        <v>303</v>
      </c>
      <c r="P11" s="30" t="s">
        <v>289</v>
      </c>
      <c r="AL11" s="30" t="s">
        <v>13</v>
      </c>
      <c r="AP11" s="30" t="s">
        <v>13</v>
      </c>
    </row>
    <row r="12" spans="1:42" x14ac:dyDescent="0.25">
      <c r="D12" s="84" t="s">
        <v>176</v>
      </c>
      <c r="H12" s="84" t="s">
        <v>176</v>
      </c>
      <c r="L12" s="84" t="s">
        <v>176</v>
      </c>
      <c r="P12" s="84" t="s">
        <v>176</v>
      </c>
      <c r="T12" s="84" t="s">
        <v>176</v>
      </c>
      <c r="X12" s="84" t="s">
        <v>176</v>
      </c>
      <c r="AB12" s="84" t="s">
        <v>176</v>
      </c>
      <c r="AF12" s="84" t="s">
        <v>176</v>
      </c>
      <c r="AJ12" s="84" t="s">
        <v>176</v>
      </c>
      <c r="AN12" s="84" t="s">
        <v>176</v>
      </c>
    </row>
    <row r="13" spans="1:42" ht="15.5" x14ac:dyDescent="0.35">
      <c r="B13"/>
      <c r="C13"/>
      <c r="D13" s="163" t="s">
        <v>210</v>
      </c>
      <c r="E13" s="164"/>
      <c r="F13" s="165"/>
      <c r="H13" s="163" t="s">
        <v>211</v>
      </c>
      <c r="I13" s="164"/>
      <c r="J13" s="165"/>
      <c r="L13" s="163" t="s">
        <v>212</v>
      </c>
      <c r="M13" s="164"/>
      <c r="N13" s="165"/>
      <c r="P13" s="163" t="s">
        <v>181</v>
      </c>
      <c r="Q13" s="164"/>
      <c r="R13" s="165"/>
      <c r="T13" s="163" t="s">
        <v>213</v>
      </c>
      <c r="U13" s="164"/>
      <c r="V13" s="165"/>
      <c r="X13" s="163" t="s">
        <v>214</v>
      </c>
      <c r="Y13" s="164"/>
      <c r="Z13" s="165"/>
      <c r="AB13" s="163" t="s">
        <v>215</v>
      </c>
      <c r="AC13" s="164"/>
      <c r="AD13" s="165"/>
      <c r="AF13" s="163" t="s">
        <v>182</v>
      </c>
      <c r="AG13" s="164"/>
      <c r="AH13" s="165"/>
      <c r="AJ13" s="163" t="s">
        <v>255</v>
      </c>
      <c r="AK13" s="164"/>
      <c r="AL13" s="165"/>
      <c r="AN13" s="163" t="s">
        <v>259</v>
      </c>
      <c r="AO13" s="164"/>
      <c r="AP13" s="165"/>
    </row>
    <row r="14" spans="1:42" s="39" customFormat="1" ht="74.150000000000006" customHeight="1" x14ac:dyDescent="0.25">
      <c r="B14"/>
      <c r="C14"/>
      <c r="D14" s="40" t="s">
        <v>95</v>
      </c>
      <c r="E14" s="40" t="s">
        <v>43</v>
      </c>
      <c r="F14" s="40" t="s">
        <v>97</v>
      </c>
      <c r="H14" s="40" t="s">
        <v>95</v>
      </c>
      <c r="I14" s="40" t="s">
        <v>43</v>
      </c>
      <c r="J14" s="40" t="s">
        <v>97</v>
      </c>
      <c r="L14" s="40" t="s">
        <v>95</v>
      </c>
      <c r="M14" s="40" t="s">
        <v>43</v>
      </c>
      <c r="N14" s="40" t="s">
        <v>97</v>
      </c>
      <c r="P14" s="40" t="s">
        <v>95</v>
      </c>
      <c r="Q14" s="40" t="s">
        <v>43</v>
      </c>
      <c r="R14" s="40" t="s">
        <v>97</v>
      </c>
      <c r="T14" s="40" t="s">
        <v>95</v>
      </c>
      <c r="U14" s="40" t="s">
        <v>43</v>
      </c>
      <c r="V14" s="40" t="s">
        <v>97</v>
      </c>
      <c r="X14" s="40" t="s">
        <v>95</v>
      </c>
      <c r="Y14" s="40" t="s">
        <v>43</v>
      </c>
      <c r="Z14" s="40" t="s">
        <v>97</v>
      </c>
      <c r="AB14" s="40" t="s">
        <v>95</v>
      </c>
      <c r="AC14" s="40" t="s">
        <v>43</v>
      </c>
      <c r="AD14" s="40" t="s">
        <v>97</v>
      </c>
      <c r="AF14" s="40" t="s">
        <v>95</v>
      </c>
      <c r="AG14" s="40" t="s">
        <v>43</v>
      </c>
      <c r="AH14" s="40" t="s">
        <v>97</v>
      </c>
      <c r="AJ14" s="40" t="s">
        <v>95</v>
      </c>
      <c r="AK14" s="40" t="s">
        <v>43</v>
      </c>
      <c r="AL14" s="40" t="s">
        <v>97</v>
      </c>
      <c r="AN14" s="40" t="s">
        <v>95</v>
      </c>
      <c r="AO14" s="40" t="s">
        <v>43</v>
      </c>
      <c r="AP14" s="40" t="s">
        <v>97</v>
      </c>
    </row>
    <row r="15" spans="1:42" ht="14.5" x14ac:dyDescent="0.35">
      <c r="B15"/>
      <c r="C15"/>
      <c r="D15" s="139">
        <v>0</v>
      </c>
      <c r="E15" s="85">
        <v>59</v>
      </c>
      <c r="F15" s="85" t="s">
        <v>108</v>
      </c>
      <c r="G15" s="31"/>
      <c r="H15" s="139">
        <v>0</v>
      </c>
      <c r="I15" s="85">
        <v>59</v>
      </c>
      <c r="J15" s="85" t="s">
        <v>216</v>
      </c>
      <c r="K15" s="31"/>
      <c r="L15" s="139">
        <v>0</v>
      </c>
      <c r="M15" s="85">
        <v>90</v>
      </c>
      <c r="N15" s="85" t="s">
        <v>216</v>
      </c>
      <c r="O15" s="31"/>
      <c r="P15" s="139">
        <v>0</v>
      </c>
      <c r="Q15" s="85" t="s">
        <v>315</v>
      </c>
      <c r="R15" s="85" t="s">
        <v>107</v>
      </c>
      <c r="S15" s="31"/>
      <c r="T15" s="85">
        <v>0</v>
      </c>
      <c r="U15" s="85">
        <v>56</v>
      </c>
      <c r="V15" s="121" t="s">
        <v>107</v>
      </c>
      <c r="X15" s="85">
        <v>0</v>
      </c>
      <c r="Y15" s="85">
        <v>102</v>
      </c>
      <c r="Z15" s="121" t="s">
        <v>109</v>
      </c>
      <c r="AB15" s="85">
        <v>0</v>
      </c>
      <c r="AC15" s="85">
        <v>145</v>
      </c>
      <c r="AD15" s="121" t="s">
        <v>220</v>
      </c>
      <c r="AF15" s="85">
        <v>0</v>
      </c>
      <c r="AG15" s="85">
        <v>161</v>
      </c>
      <c r="AH15" s="121" t="s">
        <v>98</v>
      </c>
      <c r="AJ15" s="85">
        <v>0</v>
      </c>
      <c r="AK15" s="85" t="s">
        <v>256</v>
      </c>
      <c r="AL15" s="121" t="s">
        <v>98</v>
      </c>
      <c r="AN15" s="85">
        <v>0</v>
      </c>
      <c r="AO15" s="85" t="s">
        <v>257</v>
      </c>
      <c r="AP15" s="121" t="s">
        <v>258</v>
      </c>
    </row>
    <row r="16" spans="1:42" ht="14.5" x14ac:dyDescent="0.35">
      <c r="B16"/>
      <c r="C16"/>
      <c r="D16" s="37">
        <v>1</v>
      </c>
      <c r="E16" s="37">
        <v>109</v>
      </c>
      <c r="F16" s="85" t="s">
        <v>108</v>
      </c>
      <c r="G16" s="31"/>
      <c r="H16" s="37">
        <v>1</v>
      </c>
      <c r="I16" s="37">
        <v>117</v>
      </c>
      <c r="J16" s="37" t="s">
        <v>216</v>
      </c>
      <c r="K16" s="31"/>
      <c r="L16" s="37">
        <v>1</v>
      </c>
      <c r="M16" s="37">
        <v>136</v>
      </c>
      <c r="N16" s="37" t="s">
        <v>216</v>
      </c>
      <c r="O16" s="31"/>
      <c r="P16" s="37">
        <v>1</v>
      </c>
      <c r="Q16" s="37" t="s">
        <v>315</v>
      </c>
      <c r="R16" s="37" t="s">
        <v>107</v>
      </c>
      <c r="S16" s="31"/>
      <c r="T16" s="37">
        <v>1</v>
      </c>
      <c r="U16" s="37">
        <v>114</v>
      </c>
      <c r="V16" s="122" t="s">
        <v>107</v>
      </c>
      <c r="X16" s="37">
        <v>1</v>
      </c>
      <c r="Y16" s="37">
        <v>151</v>
      </c>
      <c r="Z16" s="122" t="s">
        <v>109</v>
      </c>
      <c r="AB16" s="37">
        <v>1</v>
      </c>
      <c r="AC16" s="37">
        <v>181</v>
      </c>
      <c r="AD16" s="122" t="s">
        <v>112</v>
      </c>
      <c r="AF16" s="37">
        <v>1</v>
      </c>
      <c r="AG16" s="37">
        <v>198</v>
      </c>
      <c r="AH16" s="122" t="s">
        <v>47</v>
      </c>
      <c r="AJ16" s="37">
        <v>1</v>
      </c>
      <c r="AK16" s="37">
        <v>197</v>
      </c>
      <c r="AL16" s="122" t="s">
        <v>47</v>
      </c>
      <c r="AN16" s="37">
        <v>1</v>
      </c>
      <c r="AO16" s="37">
        <v>234</v>
      </c>
      <c r="AP16" s="122" t="s">
        <v>52</v>
      </c>
    </row>
    <row r="17" spans="2:42" ht="14.5" x14ac:dyDescent="0.35">
      <c r="B17"/>
      <c r="C17"/>
      <c r="D17" s="37">
        <v>2</v>
      </c>
      <c r="E17" s="37">
        <v>131</v>
      </c>
      <c r="F17" s="85" t="s">
        <v>108</v>
      </c>
      <c r="G17" s="31"/>
      <c r="H17" s="37">
        <v>2</v>
      </c>
      <c r="I17" s="37">
        <v>143</v>
      </c>
      <c r="J17" s="37" t="s">
        <v>217</v>
      </c>
      <c r="K17" s="31"/>
      <c r="L17" s="37">
        <v>2</v>
      </c>
      <c r="M17" s="37">
        <v>156</v>
      </c>
      <c r="N17" s="37" t="s">
        <v>110</v>
      </c>
      <c r="O17" s="31"/>
      <c r="P17" s="37">
        <v>2</v>
      </c>
      <c r="Q17" s="37">
        <v>157</v>
      </c>
      <c r="R17" s="37" t="s">
        <v>113</v>
      </c>
      <c r="S17" s="31"/>
      <c r="T17" s="37">
        <v>2</v>
      </c>
      <c r="U17" s="37">
        <v>143</v>
      </c>
      <c r="V17" s="122" t="s">
        <v>107</v>
      </c>
      <c r="X17" s="37">
        <v>2</v>
      </c>
      <c r="Y17" s="37">
        <v>173</v>
      </c>
      <c r="Z17" s="122" t="s">
        <v>111</v>
      </c>
      <c r="AB17" s="37">
        <v>2</v>
      </c>
      <c r="AC17" s="37">
        <v>199</v>
      </c>
      <c r="AD17" s="122" t="s">
        <v>47</v>
      </c>
      <c r="AF17" s="37">
        <v>2</v>
      </c>
      <c r="AG17" s="37">
        <v>215</v>
      </c>
      <c r="AH17" s="122" t="s">
        <v>49</v>
      </c>
      <c r="AJ17" s="37">
        <v>2</v>
      </c>
      <c r="AK17" s="37">
        <v>219</v>
      </c>
      <c r="AL17" s="122" t="s">
        <v>50</v>
      </c>
      <c r="AN17" s="37">
        <v>2</v>
      </c>
      <c r="AO17" s="37">
        <v>250</v>
      </c>
      <c r="AP17" s="122" t="s">
        <v>54</v>
      </c>
    </row>
    <row r="18" spans="2:42" ht="14.5" x14ac:dyDescent="0.35">
      <c r="B18"/>
      <c r="C18"/>
      <c r="D18" s="37">
        <v>3</v>
      </c>
      <c r="E18" s="37">
        <v>146</v>
      </c>
      <c r="F18" s="85" t="s">
        <v>108</v>
      </c>
      <c r="G18" s="31"/>
      <c r="H18" s="37">
        <v>3</v>
      </c>
      <c r="I18" s="37">
        <v>159</v>
      </c>
      <c r="J18" s="37" t="s">
        <v>113</v>
      </c>
      <c r="K18" s="31"/>
      <c r="L18" s="37">
        <v>3</v>
      </c>
      <c r="M18" s="37">
        <v>170</v>
      </c>
      <c r="N18" s="37" t="s">
        <v>111</v>
      </c>
      <c r="O18" s="31"/>
      <c r="P18" s="37">
        <v>3</v>
      </c>
      <c r="Q18" s="37">
        <v>172</v>
      </c>
      <c r="R18" s="37" t="s">
        <v>111</v>
      </c>
      <c r="S18" s="31"/>
      <c r="T18" s="37">
        <v>3</v>
      </c>
      <c r="U18" s="37">
        <v>161</v>
      </c>
      <c r="V18" s="122" t="s">
        <v>113</v>
      </c>
      <c r="X18" s="37">
        <v>3</v>
      </c>
      <c r="Y18" s="37">
        <v>188</v>
      </c>
      <c r="Z18" s="122" t="s">
        <v>46</v>
      </c>
      <c r="AB18" s="37">
        <v>3</v>
      </c>
      <c r="AC18" s="37">
        <v>210</v>
      </c>
      <c r="AD18" s="122" t="s">
        <v>48</v>
      </c>
      <c r="AF18" s="37">
        <v>3</v>
      </c>
      <c r="AG18" s="37">
        <v>227</v>
      </c>
      <c r="AH18" s="122" t="s">
        <v>51</v>
      </c>
      <c r="AJ18" s="37">
        <v>3</v>
      </c>
      <c r="AK18" s="37">
        <v>233</v>
      </c>
      <c r="AL18" s="122" t="s">
        <v>51</v>
      </c>
      <c r="AN18" s="37">
        <v>3</v>
      </c>
      <c r="AO18" s="37">
        <v>260</v>
      </c>
      <c r="AP18" s="122" t="s">
        <v>56</v>
      </c>
    </row>
    <row r="19" spans="2:42" ht="14.5" x14ac:dyDescent="0.35">
      <c r="B19"/>
      <c r="C19"/>
      <c r="D19" s="37">
        <v>4</v>
      </c>
      <c r="E19" s="37">
        <v>156</v>
      </c>
      <c r="F19" s="37" t="s">
        <v>110</v>
      </c>
      <c r="G19" s="31"/>
      <c r="H19" s="37">
        <v>4</v>
      </c>
      <c r="I19" s="37">
        <v>171</v>
      </c>
      <c r="J19" s="37" t="s">
        <v>111</v>
      </c>
      <c r="K19" s="31"/>
      <c r="L19" s="37">
        <v>4</v>
      </c>
      <c r="M19" s="37">
        <v>180</v>
      </c>
      <c r="N19" s="37" t="s">
        <v>112</v>
      </c>
      <c r="O19" s="31"/>
      <c r="P19" s="37">
        <v>4</v>
      </c>
      <c r="Q19" s="37">
        <v>183</v>
      </c>
      <c r="R19" s="37" t="s">
        <v>112</v>
      </c>
      <c r="S19" s="31"/>
      <c r="T19" s="37">
        <v>4</v>
      </c>
      <c r="U19" s="37">
        <v>174</v>
      </c>
      <c r="V19" s="122" t="s">
        <v>111</v>
      </c>
      <c r="X19" s="37">
        <v>4</v>
      </c>
      <c r="Y19" s="37">
        <v>199</v>
      </c>
      <c r="Z19" s="122" t="s">
        <v>47</v>
      </c>
      <c r="AB19" s="37">
        <v>4</v>
      </c>
      <c r="AC19" s="37">
        <v>219</v>
      </c>
      <c r="AD19" s="122" t="s">
        <v>50</v>
      </c>
      <c r="AF19" s="37">
        <v>4</v>
      </c>
      <c r="AG19" s="37">
        <v>235</v>
      </c>
      <c r="AH19" s="122" t="s">
        <v>52</v>
      </c>
      <c r="AJ19" s="37">
        <v>4</v>
      </c>
      <c r="AK19" s="37">
        <v>243</v>
      </c>
      <c r="AL19" s="122" t="s">
        <v>53</v>
      </c>
      <c r="AN19" s="37">
        <v>4</v>
      </c>
      <c r="AO19" s="37">
        <v>267</v>
      </c>
      <c r="AP19" s="122" t="s">
        <v>58</v>
      </c>
    </row>
    <row r="20" spans="2:42" ht="14.5" x14ac:dyDescent="0.35">
      <c r="B20"/>
      <c r="C20"/>
      <c r="D20" s="37">
        <v>5</v>
      </c>
      <c r="E20" s="37">
        <v>165</v>
      </c>
      <c r="F20" s="37" t="s">
        <v>113</v>
      </c>
      <c r="G20" s="31"/>
      <c r="H20" s="37">
        <v>5</v>
      </c>
      <c r="I20" s="37">
        <v>180</v>
      </c>
      <c r="J20" s="37" t="s">
        <v>112</v>
      </c>
      <c r="K20" s="31"/>
      <c r="L20" s="37">
        <v>5</v>
      </c>
      <c r="M20" s="37">
        <v>188</v>
      </c>
      <c r="N20" s="37" t="s">
        <v>46</v>
      </c>
      <c r="O20" s="31"/>
      <c r="P20" s="37">
        <v>5</v>
      </c>
      <c r="Q20" s="37">
        <v>192</v>
      </c>
      <c r="R20" s="37" t="s">
        <v>46</v>
      </c>
      <c r="S20" s="31"/>
      <c r="T20" s="37">
        <v>5</v>
      </c>
      <c r="U20" s="37">
        <v>185</v>
      </c>
      <c r="V20" s="122" t="s">
        <v>46</v>
      </c>
      <c r="X20" s="37">
        <v>5</v>
      </c>
      <c r="Y20" s="37">
        <v>208</v>
      </c>
      <c r="Z20" s="122" t="s">
        <v>48</v>
      </c>
      <c r="AB20" s="37">
        <v>5</v>
      </c>
      <c r="AC20" s="37">
        <v>226</v>
      </c>
      <c r="AD20" s="122" t="s">
        <v>51</v>
      </c>
      <c r="AF20" s="37">
        <v>5</v>
      </c>
      <c r="AG20" s="37">
        <v>242</v>
      </c>
      <c r="AH20" s="122" t="s">
        <v>53</v>
      </c>
      <c r="AJ20" s="37">
        <v>5</v>
      </c>
      <c r="AK20" s="37">
        <v>251</v>
      </c>
      <c r="AL20" s="122" t="s">
        <v>55</v>
      </c>
      <c r="AN20" s="37">
        <v>5</v>
      </c>
      <c r="AO20" s="37">
        <v>273</v>
      </c>
      <c r="AP20" s="122" t="s">
        <v>59</v>
      </c>
    </row>
    <row r="21" spans="2:42" ht="14.5" x14ac:dyDescent="0.35">
      <c r="B21"/>
      <c r="C21"/>
      <c r="D21" s="37">
        <v>6</v>
      </c>
      <c r="E21" s="37">
        <v>172</v>
      </c>
      <c r="F21" s="37" t="s">
        <v>111</v>
      </c>
      <c r="G21" s="31"/>
      <c r="H21" s="37">
        <v>6</v>
      </c>
      <c r="I21" s="37">
        <v>188</v>
      </c>
      <c r="J21" s="37" t="s">
        <v>46</v>
      </c>
      <c r="K21" s="31"/>
      <c r="L21" s="37">
        <v>6</v>
      </c>
      <c r="M21" s="37">
        <v>195</v>
      </c>
      <c r="N21" s="37" t="s">
        <v>46</v>
      </c>
      <c r="O21" s="31"/>
      <c r="P21" s="37">
        <v>6</v>
      </c>
      <c r="Q21" s="37">
        <v>200</v>
      </c>
      <c r="R21" s="37" t="s">
        <v>47</v>
      </c>
      <c r="S21" s="31"/>
      <c r="T21" s="37">
        <v>6</v>
      </c>
      <c r="U21" s="37">
        <v>193</v>
      </c>
      <c r="V21" s="122" t="s">
        <v>46</v>
      </c>
      <c r="X21" s="37">
        <v>6</v>
      </c>
      <c r="Y21" s="37">
        <v>215</v>
      </c>
      <c r="Z21" s="122" t="s">
        <v>49</v>
      </c>
      <c r="AB21" s="37">
        <v>6</v>
      </c>
      <c r="AC21" s="37">
        <v>232</v>
      </c>
      <c r="AD21" s="122" t="s">
        <v>51</v>
      </c>
      <c r="AF21" s="37">
        <v>6</v>
      </c>
      <c r="AG21" s="37">
        <v>248</v>
      </c>
      <c r="AH21" s="122" t="s">
        <v>54</v>
      </c>
      <c r="AJ21" s="37">
        <v>6</v>
      </c>
      <c r="AK21" s="37">
        <v>258</v>
      </c>
      <c r="AL21" s="122" t="s">
        <v>56</v>
      </c>
      <c r="AN21" s="37">
        <v>6</v>
      </c>
      <c r="AO21" s="37">
        <v>279</v>
      </c>
      <c r="AP21" s="122" t="s">
        <v>60</v>
      </c>
    </row>
    <row r="22" spans="2:42" ht="14.5" x14ac:dyDescent="0.35">
      <c r="B22"/>
      <c r="C22"/>
      <c r="D22" s="37">
        <v>7</v>
      </c>
      <c r="E22" s="37">
        <v>178</v>
      </c>
      <c r="F22" s="37" t="s">
        <v>112</v>
      </c>
      <c r="G22" s="31"/>
      <c r="H22" s="37">
        <v>7</v>
      </c>
      <c r="I22" s="37">
        <v>194</v>
      </c>
      <c r="J22" s="37" t="s">
        <v>46</v>
      </c>
      <c r="K22" s="31"/>
      <c r="L22" s="37">
        <v>7</v>
      </c>
      <c r="M22" s="37">
        <v>201</v>
      </c>
      <c r="N22" s="37" t="s">
        <v>47</v>
      </c>
      <c r="O22" s="31"/>
      <c r="P22" s="37">
        <v>7</v>
      </c>
      <c r="Q22" s="37">
        <v>206</v>
      </c>
      <c r="R22" s="37" t="s">
        <v>48</v>
      </c>
      <c r="S22" s="31"/>
      <c r="T22" s="37">
        <v>7</v>
      </c>
      <c r="U22" s="37">
        <v>201</v>
      </c>
      <c r="V22" s="122" t="s">
        <v>47</v>
      </c>
      <c r="X22" s="37">
        <v>7</v>
      </c>
      <c r="Y22" s="37">
        <v>221</v>
      </c>
      <c r="Z22" s="122" t="s">
        <v>50</v>
      </c>
      <c r="AB22" s="37">
        <v>7</v>
      </c>
      <c r="AC22" s="37">
        <v>237</v>
      </c>
      <c r="AD22" s="122" t="s">
        <v>52</v>
      </c>
      <c r="AF22" s="37">
        <v>7</v>
      </c>
      <c r="AG22" s="37">
        <v>253</v>
      </c>
      <c r="AH22" s="122" t="s">
        <v>55</v>
      </c>
      <c r="AJ22" s="37">
        <v>7</v>
      </c>
      <c r="AK22" s="37">
        <v>264</v>
      </c>
      <c r="AL22" s="122" t="s">
        <v>57</v>
      </c>
      <c r="AN22" s="37">
        <v>7</v>
      </c>
      <c r="AO22" s="37">
        <v>283</v>
      </c>
      <c r="AP22" s="122" t="s">
        <v>60</v>
      </c>
    </row>
    <row r="23" spans="2:42" ht="14.5" x14ac:dyDescent="0.35">
      <c r="B23"/>
      <c r="C23"/>
      <c r="D23" s="37">
        <v>8</v>
      </c>
      <c r="E23" s="37">
        <v>183</v>
      </c>
      <c r="F23" s="87" t="s">
        <v>112</v>
      </c>
      <c r="G23" s="31"/>
      <c r="H23" s="37">
        <v>8</v>
      </c>
      <c r="I23" s="37">
        <v>200</v>
      </c>
      <c r="J23" s="87" t="s">
        <v>47</v>
      </c>
      <c r="K23" s="31"/>
      <c r="L23" s="37">
        <v>8</v>
      </c>
      <c r="M23" s="37">
        <v>206</v>
      </c>
      <c r="N23" s="87" t="s">
        <v>48</v>
      </c>
      <c r="O23" s="31"/>
      <c r="P23" s="37">
        <v>8</v>
      </c>
      <c r="Q23" s="37">
        <v>212</v>
      </c>
      <c r="R23" s="87" t="s">
        <v>49</v>
      </c>
      <c r="S23" s="31"/>
      <c r="T23" s="37">
        <v>8</v>
      </c>
      <c r="U23" s="37">
        <v>207</v>
      </c>
      <c r="V23" s="122" t="s">
        <v>48</v>
      </c>
      <c r="X23" s="37">
        <v>8</v>
      </c>
      <c r="Y23" s="37">
        <v>227</v>
      </c>
      <c r="Z23" s="122" t="s">
        <v>51</v>
      </c>
      <c r="AB23" s="37">
        <v>8</v>
      </c>
      <c r="AC23" s="37">
        <v>241</v>
      </c>
      <c r="AD23" s="122" t="s">
        <v>53</v>
      </c>
      <c r="AF23" s="37">
        <v>8</v>
      </c>
      <c r="AG23" s="37">
        <v>258</v>
      </c>
      <c r="AH23" s="122" t="s">
        <v>56</v>
      </c>
      <c r="AJ23" s="37">
        <v>8</v>
      </c>
      <c r="AK23" s="37">
        <v>269</v>
      </c>
      <c r="AL23" s="122" t="s">
        <v>58</v>
      </c>
      <c r="AN23" s="37">
        <v>8</v>
      </c>
      <c r="AO23" s="37">
        <v>287</v>
      </c>
      <c r="AP23" s="122" t="s">
        <v>61</v>
      </c>
    </row>
    <row r="24" spans="2:42" ht="14.5" x14ac:dyDescent="0.35">
      <c r="B24"/>
      <c r="C24"/>
      <c r="D24" s="37">
        <v>9</v>
      </c>
      <c r="E24" s="37">
        <v>188</v>
      </c>
      <c r="F24" s="37" t="s">
        <v>46</v>
      </c>
      <c r="G24" s="31"/>
      <c r="H24" s="37">
        <v>9</v>
      </c>
      <c r="I24" s="37">
        <v>209</v>
      </c>
      <c r="J24" s="37" t="s">
        <v>48</v>
      </c>
      <c r="K24" s="31"/>
      <c r="L24" s="37">
        <v>9</v>
      </c>
      <c r="M24" s="37">
        <v>211</v>
      </c>
      <c r="N24" s="37" t="s">
        <v>49</v>
      </c>
      <c r="O24" s="31"/>
      <c r="P24" s="37">
        <v>9</v>
      </c>
      <c r="Q24" s="37">
        <v>217</v>
      </c>
      <c r="R24" s="37" t="s">
        <v>50</v>
      </c>
      <c r="S24" s="31"/>
      <c r="T24" s="37">
        <v>9</v>
      </c>
      <c r="U24" s="37">
        <v>213</v>
      </c>
      <c r="V24" s="122" t="s">
        <v>49</v>
      </c>
      <c r="X24" s="37">
        <v>9</v>
      </c>
      <c r="Y24" s="37">
        <v>232</v>
      </c>
      <c r="Z24" s="122" t="s">
        <v>51</v>
      </c>
      <c r="AB24" s="37">
        <v>9</v>
      </c>
      <c r="AC24" s="37">
        <v>246</v>
      </c>
      <c r="AD24" s="122" t="s">
        <v>54</v>
      </c>
      <c r="AF24" s="37">
        <v>9</v>
      </c>
      <c r="AG24" s="37">
        <v>262</v>
      </c>
      <c r="AH24" s="122" t="s">
        <v>57</v>
      </c>
      <c r="AJ24" s="37">
        <v>9</v>
      </c>
      <c r="AK24" s="37">
        <v>274</v>
      </c>
      <c r="AL24" s="122" t="s">
        <v>59</v>
      </c>
      <c r="AN24" s="37">
        <v>9</v>
      </c>
      <c r="AO24" s="37">
        <v>291</v>
      </c>
      <c r="AP24" s="122" t="s">
        <v>61</v>
      </c>
    </row>
    <row r="25" spans="2:42" ht="14.5" x14ac:dyDescent="0.35">
      <c r="B25"/>
      <c r="C25"/>
      <c r="D25" s="37">
        <v>10</v>
      </c>
      <c r="E25" s="37">
        <v>192</v>
      </c>
      <c r="F25" s="37" t="s">
        <v>46</v>
      </c>
      <c r="G25" s="31"/>
      <c r="H25" s="37">
        <v>10</v>
      </c>
      <c r="I25" s="37">
        <v>210</v>
      </c>
      <c r="J25" s="37" t="s">
        <v>49</v>
      </c>
      <c r="K25" s="31"/>
      <c r="L25" s="37">
        <v>10</v>
      </c>
      <c r="M25" s="37">
        <v>215</v>
      </c>
      <c r="N25" s="37" t="s">
        <v>49</v>
      </c>
      <c r="O25" s="31"/>
      <c r="P25" s="37">
        <v>10</v>
      </c>
      <c r="Q25" s="37">
        <v>222</v>
      </c>
      <c r="R25" s="37" t="s">
        <v>50</v>
      </c>
      <c r="S25" s="31"/>
      <c r="T25" s="37">
        <v>10</v>
      </c>
      <c r="U25" s="37">
        <v>218</v>
      </c>
      <c r="V25" s="122" t="s">
        <v>50</v>
      </c>
      <c r="X25" s="37">
        <v>10</v>
      </c>
      <c r="Y25" s="37">
        <v>236</v>
      </c>
      <c r="Z25" s="122" t="s">
        <v>52</v>
      </c>
      <c r="AB25" s="37">
        <v>10</v>
      </c>
      <c r="AC25" s="37">
        <v>249</v>
      </c>
      <c r="AD25" s="122" t="s">
        <v>54</v>
      </c>
      <c r="AF25" s="37">
        <v>10</v>
      </c>
      <c r="AG25" s="37">
        <v>266</v>
      </c>
      <c r="AH25" s="122" t="s">
        <v>58</v>
      </c>
      <c r="AJ25" s="37">
        <v>10</v>
      </c>
      <c r="AK25" s="37">
        <v>278</v>
      </c>
      <c r="AL25" s="122" t="s">
        <v>60</v>
      </c>
      <c r="AN25" s="37">
        <v>10</v>
      </c>
      <c r="AO25" s="37">
        <v>294</v>
      </c>
      <c r="AP25" s="122" t="s">
        <v>62</v>
      </c>
    </row>
    <row r="26" spans="2:42" ht="14.5" x14ac:dyDescent="0.35">
      <c r="B26"/>
      <c r="C26"/>
      <c r="D26" s="37">
        <v>11</v>
      </c>
      <c r="E26" s="37">
        <v>196</v>
      </c>
      <c r="F26" s="37" t="s">
        <v>47</v>
      </c>
      <c r="G26" s="31"/>
      <c r="H26" s="37">
        <v>11</v>
      </c>
      <c r="I26" s="37">
        <v>214</v>
      </c>
      <c r="J26" s="37" t="s">
        <v>49</v>
      </c>
      <c r="K26" s="31"/>
      <c r="L26" s="37">
        <v>11</v>
      </c>
      <c r="M26" s="37">
        <v>219</v>
      </c>
      <c r="N26" s="37" t="s">
        <v>50</v>
      </c>
      <c r="O26" s="31"/>
      <c r="P26" s="37">
        <v>11</v>
      </c>
      <c r="Q26" s="37">
        <v>226</v>
      </c>
      <c r="R26" s="37" t="s">
        <v>51</v>
      </c>
      <c r="S26" s="31"/>
      <c r="T26" s="37">
        <v>11</v>
      </c>
      <c r="U26" s="37">
        <v>223</v>
      </c>
      <c r="V26" s="122" t="s">
        <v>50</v>
      </c>
      <c r="X26" s="37">
        <v>11</v>
      </c>
      <c r="Y26" s="37">
        <v>240</v>
      </c>
      <c r="Z26" s="122" t="s">
        <v>53</v>
      </c>
      <c r="AB26" s="37">
        <v>11</v>
      </c>
      <c r="AC26" s="37">
        <v>253</v>
      </c>
      <c r="AD26" s="122" t="s">
        <v>55</v>
      </c>
      <c r="AF26" s="37">
        <v>11</v>
      </c>
      <c r="AG26" s="37">
        <v>269</v>
      </c>
      <c r="AH26" s="122" t="s">
        <v>58</v>
      </c>
      <c r="AJ26" s="37">
        <v>11</v>
      </c>
      <c r="AK26" s="37">
        <v>282</v>
      </c>
      <c r="AL26" s="122" t="s">
        <v>60</v>
      </c>
      <c r="AN26" s="37">
        <v>11</v>
      </c>
      <c r="AO26" s="37">
        <v>297</v>
      </c>
      <c r="AP26" s="122" t="s">
        <v>63</v>
      </c>
    </row>
    <row r="27" spans="2:42" ht="14.5" x14ac:dyDescent="0.35">
      <c r="B27"/>
      <c r="C27"/>
      <c r="D27" s="37">
        <v>12</v>
      </c>
      <c r="E27" s="37">
        <v>200</v>
      </c>
      <c r="F27" s="37" t="s">
        <v>47</v>
      </c>
      <c r="G27" s="31"/>
      <c r="H27" s="37">
        <v>12</v>
      </c>
      <c r="I27" s="37">
        <v>218</v>
      </c>
      <c r="J27" s="37" t="s">
        <v>50</v>
      </c>
      <c r="K27" s="31"/>
      <c r="L27" s="37">
        <v>12</v>
      </c>
      <c r="M27" s="37">
        <v>223</v>
      </c>
      <c r="N27" s="37" t="s">
        <v>50</v>
      </c>
      <c r="O27" s="31"/>
      <c r="P27" s="37">
        <v>12</v>
      </c>
      <c r="Q27" s="37">
        <v>230</v>
      </c>
      <c r="R27" s="37" t="s">
        <v>51</v>
      </c>
      <c r="S27" s="31"/>
      <c r="T27" s="37">
        <v>12</v>
      </c>
      <c r="U27" s="37">
        <v>227</v>
      </c>
      <c r="V27" s="122" t="s">
        <v>51</v>
      </c>
      <c r="X27" s="37">
        <v>12</v>
      </c>
      <c r="Y27" s="37">
        <v>244</v>
      </c>
      <c r="Z27" s="122" t="s">
        <v>53</v>
      </c>
      <c r="AB27" s="37">
        <v>12</v>
      </c>
      <c r="AC27" s="37">
        <v>256</v>
      </c>
      <c r="AD27" s="122" t="s">
        <v>56</v>
      </c>
      <c r="AF27" s="37">
        <v>12</v>
      </c>
      <c r="AG27" s="37">
        <v>273</v>
      </c>
      <c r="AH27" s="122" t="s">
        <v>59</v>
      </c>
      <c r="AJ27" s="37">
        <v>12</v>
      </c>
      <c r="AK27" s="37">
        <v>285</v>
      </c>
      <c r="AL27" s="122" t="s">
        <v>61</v>
      </c>
      <c r="AN27" s="37">
        <v>12</v>
      </c>
      <c r="AO27" s="37">
        <v>300</v>
      </c>
      <c r="AP27" s="122" t="s">
        <v>65</v>
      </c>
    </row>
    <row r="28" spans="2:42" ht="14.5" x14ac:dyDescent="0.35">
      <c r="B28"/>
      <c r="C28"/>
      <c r="D28" s="37">
        <v>13</v>
      </c>
      <c r="E28" s="37">
        <v>204</v>
      </c>
      <c r="F28" s="37" t="s">
        <v>48</v>
      </c>
      <c r="G28" s="31"/>
      <c r="H28" s="37">
        <v>13</v>
      </c>
      <c r="I28" s="37">
        <v>222</v>
      </c>
      <c r="J28" s="37" t="s">
        <v>50</v>
      </c>
      <c r="K28" s="31"/>
      <c r="L28" s="37">
        <v>13</v>
      </c>
      <c r="M28" s="37">
        <v>227</v>
      </c>
      <c r="N28" s="37" t="s">
        <v>51</v>
      </c>
      <c r="O28" s="31"/>
      <c r="P28" s="37">
        <v>13</v>
      </c>
      <c r="Q28" s="37">
        <v>234</v>
      </c>
      <c r="R28" s="37" t="s">
        <v>52</v>
      </c>
      <c r="S28" s="31"/>
      <c r="T28" s="37">
        <v>13</v>
      </c>
      <c r="U28" s="37">
        <v>231</v>
      </c>
      <c r="V28" s="122" t="s">
        <v>51</v>
      </c>
      <c r="X28" s="37">
        <v>13</v>
      </c>
      <c r="Y28" s="37">
        <v>248</v>
      </c>
      <c r="Z28" s="122" t="s">
        <v>54</v>
      </c>
      <c r="AB28" s="37">
        <v>13</v>
      </c>
      <c r="AC28" s="37">
        <v>259</v>
      </c>
      <c r="AD28" s="122" t="s">
        <v>56</v>
      </c>
      <c r="AF28" s="37">
        <v>13</v>
      </c>
      <c r="AG28" s="37">
        <v>276</v>
      </c>
      <c r="AH28" s="122" t="s">
        <v>59</v>
      </c>
      <c r="AJ28" s="37">
        <v>13</v>
      </c>
      <c r="AK28" s="37">
        <v>288</v>
      </c>
      <c r="AL28" s="122" t="s">
        <v>61</v>
      </c>
      <c r="AN28" s="37">
        <v>13</v>
      </c>
      <c r="AO28" s="37">
        <v>303</v>
      </c>
      <c r="AP28" s="122" t="s">
        <v>66</v>
      </c>
    </row>
    <row r="29" spans="2:42" ht="14.5" x14ac:dyDescent="0.35">
      <c r="B29"/>
      <c r="C29"/>
      <c r="D29" s="37">
        <v>14</v>
      </c>
      <c r="E29" s="37">
        <v>207</v>
      </c>
      <c r="F29" s="37" t="s">
        <v>48</v>
      </c>
      <c r="G29" s="31"/>
      <c r="H29" s="37">
        <v>14</v>
      </c>
      <c r="I29" s="37">
        <v>225</v>
      </c>
      <c r="J29" s="37" t="s">
        <v>51</v>
      </c>
      <c r="K29" s="31"/>
      <c r="L29" s="37">
        <v>14</v>
      </c>
      <c r="M29" s="37">
        <v>230</v>
      </c>
      <c r="N29" s="37" t="s">
        <v>51</v>
      </c>
      <c r="O29" s="31"/>
      <c r="P29" s="37">
        <v>14</v>
      </c>
      <c r="Q29" s="37">
        <v>238</v>
      </c>
      <c r="R29" s="37" t="s">
        <v>52</v>
      </c>
      <c r="S29" s="31"/>
      <c r="T29" s="37">
        <v>14</v>
      </c>
      <c r="U29" s="37">
        <v>235</v>
      </c>
      <c r="V29" s="122" t="s">
        <v>52</v>
      </c>
      <c r="X29" s="37">
        <v>14</v>
      </c>
      <c r="Y29" s="37">
        <v>251</v>
      </c>
      <c r="Z29" s="122" t="s">
        <v>55</v>
      </c>
      <c r="AB29" s="37">
        <v>14</v>
      </c>
      <c r="AC29" s="37">
        <v>262</v>
      </c>
      <c r="AD29" s="122" t="s">
        <v>57</v>
      </c>
      <c r="AF29" s="37">
        <v>14</v>
      </c>
      <c r="AG29" s="37">
        <v>279</v>
      </c>
      <c r="AH29" s="122" t="s">
        <v>60</v>
      </c>
      <c r="AJ29" s="37">
        <v>14</v>
      </c>
      <c r="AK29" s="37">
        <v>292</v>
      </c>
      <c r="AL29" s="122" t="s">
        <v>62</v>
      </c>
      <c r="AN29" s="37">
        <v>14</v>
      </c>
      <c r="AO29" s="37">
        <v>305</v>
      </c>
      <c r="AP29" s="122" t="s">
        <v>66</v>
      </c>
    </row>
    <row r="30" spans="2:42" ht="14.5" x14ac:dyDescent="0.35">
      <c r="B30"/>
      <c r="C30"/>
      <c r="D30" s="37">
        <v>15</v>
      </c>
      <c r="E30" s="37">
        <v>210</v>
      </c>
      <c r="F30" s="37" t="s">
        <v>49</v>
      </c>
      <c r="G30" s="31"/>
      <c r="H30" s="37">
        <v>15</v>
      </c>
      <c r="I30" s="37">
        <v>229</v>
      </c>
      <c r="J30" s="37" t="s">
        <v>51</v>
      </c>
      <c r="K30" s="31"/>
      <c r="L30" s="37">
        <v>15</v>
      </c>
      <c r="M30" s="37">
        <v>233</v>
      </c>
      <c r="N30" s="37" t="s">
        <v>51</v>
      </c>
      <c r="O30" s="31"/>
      <c r="P30" s="37">
        <v>15</v>
      </c>
      <c r="Q30" s="37">
        <v>242</v>
      </c>
      <c r="R30" s="37" t="s">
        <v>53</v>
      </c>
      <c r="S30" s="31"/>
      <c r="T30" s="37">
        <v>15</v>
      </c>
      <c r="U30" s="37">
        <v>239</v>
      </c>
      <c r="V30" s="122" t="s">
        <v>52</v>
      </c>
      <c r="X30" s="37">
        <v>15</v>
      </c>
      <c r="Y30" s="37">
        <v>255</v>
      </c>
      <c r="Z30" s="122" t="s">
        <v>55</v>
      </c>
      <c r="AB30" s="37">
        <v>15</v>
      </c>
      <c r="AC30" s="37">
        <v>265</v>
      </c>
      <c r="AD30" s="122" t="s">
        <v>57</v>
      </c>
      <c r="AF30" s="37">
        <v>15</v>
      </c>
      <c r="AG30" s="37">
        <v>282</v>
      </c>
      <c r="AH30" s="122" t="s">
        <v>60</v>
      </c>
      <c r="AJ30" s="37">
        <v>15</v>
      </c>
      <c r="AK30" s="37">
        <v>295</v>
      </c>
      <c r="AL30" s="122" t="s">
        <v>62</v>
      </c>
      <c r="AN30" s="37">
        <v>15</v>
      </c>
      <c r="AO30" s="37">
        <v>308</v>
      </c>
      <c r="AP30" s="122" t="s">
        <v>67</v>
      </c>
    </row>
    <row r="31" spans="2:42" ht="14.5" x14ac:dyDescent="0.35">
      <c r="B31"/>
      <c r="C31"/>
      <c r="D31" s="37">
        <v>16</v>
      </c>
      <c r="E31" s="37">
        <v>213</v>
      </c>
      <c r="F31" s="37" t="s">
        <v>49</v>
      </c>
      <c r="G31" s="31"/>
      <c r="H31" s="37">
        <v>16</v>
      </c>
      <c r="I31" s="37">
        <v>232</v>
      </c>
      <c r="J31" s="37" t="s">
        <v>51</v>
      </c>
      <c r="K31" s="31"/>
      <c r="L31" s="37">
        <v>16</v>
      </c>
      <c r="M31" s="37">
        <v>236</v>
      </c>
      <c r="N31" s="37" t="s">
        <v>52</v>
      </c>
      <c r="O31" s="31"/>
      <c r="P31" s="37">
        <v>16</v>
      </c>
      <c r="Q31" s="37">
        <v>245</v>
      </c>
      <c r="R31" s="37" t="s">
        <v>53</v>
      </c>
      <c r="S31" s="31"/>
      <c r="T31" s="37">
        <v>16</v>
      </c>
      <c r="U31" s="37">
        <v>242</v>
      </c>
      <c r="V31" s="122" t="s">
        <v>53</v>
      </c>
      <c r="X31" s="37">
        <v>16</v>
      </c>
      <c r="Y31" s="37">
        <v>258</v>
      </c>
      <c r="Z31" s="122" t="s">
        <v>56</v>
      </c>
      <c r="AB31" s="37">
        <v>16</v>
      </c>
      <c r="AC31" s="37">
        <v>268</v>
      </c>
      <c r="AD31" s="122" t="s">
        <v>58</v>
      </c>
      <c r="AF31" s="37">
        <v>16</v>
      </c>
      <c r="AG31" s="37">
        <v>285</v>
      </c>
      <c r="AH31" s="122" t="s">
        <v>61</v>
      </c>
      <c r="AJ31" s="37">
        <v>16</v>
      </c>
      <c r="AK31" s="37">
        <v>298</v>
      </c>
      <c r="AL31" s="122" t="s">
        <v>63</v>
      </c>
      <c r="AN31" s="37">
        <v>16</v>
      </c>
      <c r="AO31" s="37">
        <v>310</v>
      </c>
      <c r="AP31" s="122" t="s">
        <v>68</v>
      </c>
    </row>
    <row r="32" spans="2:42" ht="14.5" x14ac:dyDescent="0.35">
      <c r="B32"/>
      <c r="C32"/>
      <c r="D32" s="37">
        <v>17</v>
      </c>
      <c r="E32" s="37">
        <v>216</v>
      </c>
      <c r="F32" s="37" t="s">
        <v>49</v>
      </c>
      <c r="G32" s="31"/>
      <c r="H32" s="37">
        <v>17</v>
      </c>
      <c r="I32" s="37">
        <v>235</v>
      </c>
      <c r="J32" s="37" t="s">
        <v>52</v>
      </c>
      <c r="K32" s="31"/>
      <c r="L32" s="37">
        <v>17</v>
      </c>
      <c r="M32" s="37">
        <v>239</v>
      </c>
      <c r="N32" s="37" t="s">
        <v>52</v>
      </c>
      <c r="O32" s="31"/>
      <c r="P32" s="37">
        <v>17</v>
      </c>
      <c r="Q32" s="37">
        <v>248</v>
      </c>
      <c r="R32" s="37" t="s">
        <v>54</v>
      </c>
      <c r="S32" s="31"/>
      <c r="T32" s="37">
        <v>17</v>
      </c>
      <c r="U32" s="37">
        <v>245</v>
      </c>
      <c r="V32" s="122" t="s">
        <v>54</v>
      </c>
      <c r="X32" s="37">
        <v>17</v>
      </c>
      <c r="Y32" s="37">
        <v>261</v>
      </c>
      <c r="Z32" s="122" t="s">
        <v>57</v>
      </c>
      <c r="AB32" s="37">
        <v>17</v>
      </c>
      <c r="AC32" s="37">
        <v>270</v>
      </c>
      <c r="AD32" s="122" t="s">
        <v>59</v>
      </c>
      <c r="AF32" s="37">
        <v>17</v>
      </c>
      <c r="AG32" s="37">
        <v>287</v>
      </c>
      <c r="AH32" s="122" t="s">
        <v>61</v>
      </c>
      <c r="AJ32" s="37">
        <v>17</v>
      </c>
      <c r="AK32" s="37">
        <v>300</v>
      </c>
      <c r="AL32" s="122" t="s">
        <v>65</v>
      </c>
      <c r="AN32" s="37">
        <v>17</v>
      </c>
      <c r="AO32" s="37">
        <v>312</v>
      </c>
      <c r="AP32" s="122" t="s">
        <v>70</v>
      </c>
    </row>
    <row r="33" spans="2:42" ht="14.5" x14ac:dyDescent="0.35">
      <c r="B33"/>
      <c r="C33"/>
      <c r="D33" s="37">
        <v>18</v>
      </c>
      <c r="E33" s="37">
        <v>219</v>
      </c>
      <c r="F33" s="37" t="s">
        <v>50</v>
      </c>
      <c r="G33" s="31"/>
      <c r="H33" s="37">
        <v>18</v>
      </c>
      <c r="I33" s="37">
        <v>238</v>
      </c>
      <c r="J33" s="37" t="s">
        <v>52</v>
      </c>
      <c r="K33" s="31"/>
      <c r="L33" s="37">
        <v>18</v>
      </c>
      <c r="M33" s="37">
        <v>242</v>
      </c>
      <c r="N33" s="37" t="s">
        <v>53</v>
      </c>
      <c r="O33" s="31"/>
      <c r="P33" s="37">
        <v>18</v>
      </c>
      <c r="Q33" s="37">
        <v>251</v>
      </c>
      <c r="R33" s="37" t="s">
        <v>55</v>
      </c>
      <c r="S33" s="31"/>
      <c r="T33" s="37">
        <v>18</v>
      </c>
      <c r="U33" s="37">
        <v>248</v>
      </c>
      <c r="V33" s="122" t="s">
        <v>54</v>
      </c>
      <c r="X33" s="37">
        <v>18</v>
      </c>
      <c r="Y33" s="37">
        <v>264</v>
      </c>
      <c r="Z33" s="122" t="s">
        <v>57</v>
      </c>
      <c r="AB33" s="37">
        <v>18</v>
      </c>
      <c r="AC33" s="37">
        <v>273</v>
      </c>
      <c r="AD33" s="122" t="s">
        <v>59</v>
      </c>
      <c r="AF33" s="37">
        <v>18</v>
      </c>
      <c r="AG33" s="37">
        <v>290</v>
      </c>
      <c r="AH33" s="122" t="s">
        <v>61</v>
      </c>
      <c r="AJ33" s="37">
        <v>18</v>
      </c>
      <c r="AK33" s="37">
        <v>303</v>
      </c>
      <c r="AL33" s="122" t="s">
        <v>66</v>
      </c>
      <c r="AN33" s="37">
        <v>18</v>
      </c>
      <c r="AO33" s="37">
        <v>315</v>
      </c>
      <c r="AP33" s="122" t="s">
        <v>71</v>
      </c>
    </row>
    <row r="34" spans="2:42" ht="14.5" x14ac:dyDescent="0.35">
      <c r="B34"/>
      <c r="C34"/>
      <c r="D34" s="37">
        <v>19</v>
      </c>
      <c r="E34" s="37">
        <v>222</v>
      </c>
      <c r="F34" s="37" t="s">
        <v>50</v>
      </c>
      <c r="G34" s="31"/>
      <c r="H34" s="37">
        <v>19</v>
      </c>
      <c r="I34" s="37">
        <v>241</v>
      </c>
      <c r="J34" s="37" t="s">
        <v>53</v>
      </c>
      <c r="K34" s="31"/>
      <c r="L34" s="37">
        <v>19</v>
      </c>
      <c r="M34" s="37">
        <v>245</v>
      </c>
      <c r="N34" s="37" t="s">
        <v>53</v>
      </c>
      <c r="O34" s="31"/>
      <c r="P34" s="37">
        <v>19</v>
      </c>
      <c r="Q34" s="37">
        <v>254</v>
      </c>
      <c r="R34" s="37" t="s">
        <v>55</v>
      </c>
      <c r="S34" s="31"/>
      <c r="T34" s="37">
        <v>19</v>
      </c>
      <c r="U34" s="37">
        <v>251</v>
      </c>
      <c r="V34" s="122" t="s">
        <v>55</v>
      </c>
      <c r="X34" s="37">
        <v>19</v>
      </c>
      <c r="Y34" s="37">
        <v>267</v>
      </c>
      <c r="Z34" s="122" t="s">
        <v>58</v>
      </c>
      <c r="AB34" s="37">
        <v>19</v>
      </c>
      <c r="AC34" s="37">
        <v>275</v>
      </c>
      <c r="AD34" s="122" t="s">
        <v>59</v>
      </c>
      <c r="AF34" s="37">
        <v>19</v>
      </c>
      <c r="AG34" s="37">
        <v>292</v>
      </c>
      <c r="AH34" s="122" t="s">
        <v>62</v>
      </c>
      <c r="AJ34" s="37">
        <v>19</v>
      </c>
      <c r="AK34" s="37">
        <v>306</v>
      </c>
      <c r="AL34" s="122" t="s">
        <v>67</v>
      </c>
      <c r="AN34" s="37">
        <v>19</v>
      </c>
      <c r="AO34" s="37">
        <v>317</v>
      </c>
      <c r="AP34" s="122" t="s">
        <v>250</v>
      </c>
    </row>
    <row r="35" spans="2:42" ht="14.5" x14ac:dyDescent="0.35">
      <c r="B35"/>
      <c r="C35"/>
      <c r="D35" s="37">
        <v>20</v>
      </c>
      <c r="E35" s="37">
        <v>225</v>
      </c>
      <c r="F35" s="37" t="s">
        <v>51</v>
      </c>
      <c r="G35" s="31"/>
      <c r="H35" s="37">
        <v>20</v>
      </c>
      <c r="I35" s="37">
        <v>244</v>
      </c>
      <c r="J35" s="37" t="s">
        <v>53</v>
      </c>
      <c r="K35" s="31"/>
      <c r="L35" s="37">
        <v>20</v>
      </c>
      <c r="M35" s="37">
        <v>247</v>
      </c>
      <c r="N35" s="37" t="s">
        <v>54</v>
      </c>
      <c r="O35" s="31"/>
      <c r="P35" s="37">
        <v>20</v>
      </c>
      <c r="Q35" s="37">
        <v>257</v>
      </c>
      <c r="R35" s="37" t="s">
        <v>56</v>
      </c>
      <c r="S35" s="31"/>
      <c r="T35" s="37">
        <v>20</v>
      </c>
      <c r="U35" s="37">
        <v>254</v>
      </c>
      <c r="V35" s="122" t="s">
        <v>55</v>
      </c>
      <c r="X35" s="37">
        <v>20</v>
      </c>
      <c r="Y35" s="37">
        <v>270</v>
      </c>
      <c r="Z35" s="122" t="s">
        <v>58</v>
      </c>
      <c r="AB35" s="37">
        <v>20</v>
      </c>
      <c r="AC35" s="37">
        <v>278</v>
      </c>
      <c r="AD35" s="122" t="s">
        <v>60</v>
      </c>
      <c r="AF35" s="37">
        <v>20</v>
      </c>
      <c r="AG35" s="37">
        <v>295</v>
      </c>
      <c r="AH35" s="122" t="s">
        <v>62</v>
      </c>
      <c r="AJ35" s="37">
        <v>20</v>
      </c>
      <c r="AK35" s="37">
        <v>308</v>
      </c>
      <c r="AL35" s="122" t="s">
        <v>67</v>
      </c>
      <c r="AN35" s="37">
        <v>20</v>
      </c>
      <c r="AO35" s="37">
        <v>319</v>
      </c>
      <c r="AP35" s="122" t="s">
        <v>250</v>
      </c>
    </row>
    <row r="36" spans="2:42" ht="14.5" x14ac:dyDescent="0.35">
      <c r="B36"/>
      <c r="C36"/>
      <c r="D36" s="37">
        <v>21</v>
      </c>
      <c r="E36" s="37">
        <v>228</v>
      </c>
      <c r="F36" s="37" t="s">
        <v>51</v>
      </c>
      <c r="G36" s="31"/>
      <c r="H36" s="37">
        <v>21</v>
      </c>
      <c r="I36" s="37">
        <v>246</v>
      </c>
      <c r="J36" s="37" t="s">
        <v>54</v>
      </c>
      <c r="K36" s="31"/>
      <c r="L36" s="37">
        <v>21</v>
      </c>
      <c r="M36" s="37">
        <v>250</v>
      </c>
      <c r="N36" s="37" t="s">
        <v>54</v>
      </c>
      <c r="O36" s="31"/>
      <c r="P36" s="37">
        <v>21</v>
      </c>
      <c r="Q36" s="37">
        <v>260</v>
      </c>
      <c r="R36" s="37" t="s">
        <v>57</v>
      </c>
      <c r="S36" s="31"/>
      <c r="T36" s="37">
        <v>21</v>
      </c>
      <c r="U36" s="37">
        <v>257</v>
      </c>
      <c r="V36" s="122" t="s">
        <v>56</v>
      </c>
      <c r="X36" s="37">
        <v>21</v>
      </c>
      <c r="Y36" s="37">
        <v>272</v>
      </c>
      <c r="Z36" s="122" t="s">
        <v>59</v>
      </c>
      <c r="AB36" s="37">
        <v>21</v>
      </c>
      <c r="AC36" s="37">
        <v>280</v>
      </c>
      <c r="AD36" s="122" t="s">
        <v>60</v>
      </c>
      <c r="AF36" s="37">
        <v>21</v>
      </c>
      <c r="AG36" s="37">
        <v>297</v>
      </c>
      <c r="AH36" s="122" t="s">
        <v>63</v>
      </c>
      <c r="AJ36" s="37">
        <v>21</v>
      </c>
      <c r="AK36" s="37">
        <v>311</v>
      </c>
      <c r="AL36" s="122" t="s">
        <v>68</v>
      </c>
      <c r="AN36" s="37">
        <v>21</v>
      </c>
      <c r="AO36" s="37">
        <v>321</v>
      </c>
      <c r="AP36" s="122">
        <v>36</v>
      </c>
    </row>
    <row r="37" spans="2:42" ht="14.5" x14ac:dyDescent="0.35">
      <c r="B37"/>
      <c r="C37"/>
      <c r="D37" s="37">
        <v>22</v>
      </c>
      <c r="E37" s="37">
        <v>230</v>
      </c>
      <c r="F37" s="37" t="s">
        <v>51</v>
      </c>
      <c r="G37" s="31"/>
      <c r="H37" s="37">
        <v>22</v>
      </c>
      <c r="I37" s="37">
        <v>249</v>
      </c>
      <c r="J37" s="37" t="s">
        <v>54</v>
      </c>
      <c r="K37" s="31"/>
      <c r="L37" s="37">
        <v>22</v>
      </c>
      <c r="M37" s="37">
        <v>253</v>
      </c>
      <c r="N37" s="37">
        <v>18</v>
      </c>
      <c r="O37" s="31"/>
      <c r="P37" s="37">
        <v>22</v>
      </c>
      <c r="Q37" s="37">
        <v>263</v>
      </c>
      <c r="R37" s="37" t="s">
        <v>57</v>
      </c>
      <c r="S37" s="31"/>
      <c r="T37" s="37">
        <v>22</v>
      </c>
      <c r="U37" s="37">
        <v>260</v>
      </c>
      <c r="V37" s="122" t="s">
        <v>56</v>
      </c>
      <c r="X37" s="37">
        <v>22</v>
      </c>
      <c r="Y37" s="37">
        <v>275</v>
      </c>
      <c r="Z37" s="122" t="s">
        <v>59</v>
      </c>
      <c r="AB37" s="37">
        <v>22</v>
      </c>
      <c r="AC37" s="37">
        <v>282</v>
      </c>
      <c r="AD37" s="122" t="s">
        <v>60</v>
      </c>
      <c r="AF37" s="37">
        <v>22</v>
      </c>
      <c r="AG37" s="37">
        <v>300</v>
      </c>
      <c r="AH37" s="122" t="s">
        <v>65</v>
      </c>
      <c r="AJ37" s="37">
        <v>22</v>
      </c>
      <c r="AK37" s="37">
        <v>313</v>
      </c>
      <c r="AL37" s="122" t="s">
        <v>70</v>
      </c>
      <c r="AN37" s="37">
        <v>22</v>
      </c>
      <c r="AO37" s="37">
        <v>323</v>
      </c>
      <c r="AP37" s="122">
        <v>37</v>
      </c>
    </row>
    <row r="38" spans="2:42" ht="14.5" x14ac:dyDescent="0.35">
      <c r="B38"/>
      <c r="C38"/>
      <c r="D38" s="37">
        <v>23</v>
      </c>
      <c r="E38" s="37">
        <v>233</v>
      </c>
      <c r="F38" s="37" t="s">
        <v>51</v>
      </c>
      <c r="G38" s="31"/>
      <c r="H38" s="37">
        <v>23</v>
      </c>
      <c r="I38" s="37">
        <v>252</v>
      </c>
      <c r="J38" s="37">
        <v>18</v>
      </c>
      <c r="K38" s="31"/>
      <c r="L38" s="37">
        <v>23</v>
      </c>
      <c r="M38" s="37">
        <v>255</v>
      </c>
      <c r="N38" s="37">
        <v>19</v>
      </c>
      <c r="O38" s="31"/>
      <c r="P38" s="37">
        <v>23</v>
      </c>
      <c r="Q38" s="37">
        <v>267</v>
      </c>
      <c r="R38" s="37" t="s">
        <v>58</v>
      </c>
      <c r="S38" s="31"/>
      <c r="T38" s="37">
        <v>23</v>
      </c>
      <c r="U38" s="37">
        <v>263</v>
      </c>
      <c r="V38" s="122" t="s">
        <v>57</v>
      </c>
      <c r="X38" s="37">
        <v>23</v>
      </c>
      <c r="Y38" s="37">
        <v>278</v>
      </c>
      <c r="Z38" s="122" t="s">
        <v>60</v>
      </c>
      <c r="AB38" s="37">
        <v>23</v>
      </c>
      <c r="AC38" s="37">
        <v>285</v>
      </c>
      <c r="AD38" s="122" t="s">
        <v>61</v>
      </c>
      <c r="AF38" s="37">
        <v>23</v>
      </c>
      <c r="AG38" s="37">
        <v>302</v>
      </c>
      <c r="AH38" s="122" t="s">
        <v>65</v>
      </c>
      <c r="AJ38" s="37">
        <v>23</v>
      </c>
      <c r="AK38" s="37">
        <v>316</v>
      </c>
      <c r="AL38" s="122">
        <v>34</v>
      </c>
      <c r="AN38" s="37">
        <v>23</v>
      </c>
      <c r="AO38" s="37">
        <v>325</v>
      </c>
      <c r="AP38" s="122">
        <v>37</v>
      </c>
    </row>
    <row r="39" spans="2:42" ht="14.5" x14ac:dyDescent="0.35">
      <c r="B39"/>
      <c r="C39"/>
      <c r="D39" s="37">
        <v>24</v>
      </c>
      <c r="E39" s="37">
        <v>236</v>
      </c>
      <c r="F39" s="37">
        <v>15</v>
      </c>
      <c r="G39" s="31"/>
      <c r="H39" s="37">
        <v>24</v>
      </c>
      <c r="I39" s="37">
        <v>254</v>
      </c>
      <c r="J39" s="37">
        <v>18</v>
      </c>
      <c r="K39" s="31"/>
      <c r="L39" s="37">
        <v>24</v>
      </c>
      <c r="M39" s="37">
        <v>258</v>
      </c>
      <c r="N39" s="37">
        <v>19</v>
      </c>
      <c r="O39" s="31"/>
      <c r="P39" s="37">
        <v>24</v>
      </c>
      <c r="Q39" s="37">
        <v>269</v>
      </c>
      <c r="R39" s="37" t="s">
        <v>58</v>
      </c>
      <c r="S39" s="31"/>
      <c r="T39" s="37">
        <v>24</v>
      </c>
      <c r="U39" s="37">
        <v>265</v>
      </c>
      <c r="V39" s="122" t="s">
        <v>58</v>
      </c>
      <c r="X39" s="37">
        <v>24</v>
      </c>
      <c r="Y39" s="37">
        <v>280</v>
      </c>
      <c r="Z39" s="122" t="s">
        <v>60</v>
      </c>
      <c r="AB39" s="37">
        <v>24</v>
      </c>
      <c r="AC39" s="37">
        <v>287</v>
      </c>
      <c r="AD39" s="122">
        <v>24</v>
      </c>
      <c r="AF39" s="37">
        <v>24</v>
      </c>
      <c r="AG39" s="37">
        <v>304</v>
      </c>
      <c r="AH39" s="122" t="s">
        <v>66</v>
      </c>
      <c r="AJ39" s="37">
        <v>24</v>
      </c>
      <c r="AK39" s="37">
        <v>318</v>
      </c>
      <c r="AL39" s="122">
        <v>35</v>
      </c>
      <c r="AN39" s="37">
        <v>24</v>
      </c>
      <c r="AO39" s="37">
        <v>327</v>
      </c>
      <c r="AP39" s="122">
        <v>38</v>
      </c>
    </row>
    <row r="40" spans="2:42" ht="14.5" x14ac:dyDescent="0.35">
      <c r="B40"/>
      <c r="C40"/>
      <c r="D40" s="37">
        <v>25</v>
      </c>
      <c r="E40" s="37">
        <v>238</v>
      </c>
      <c r="F40" s="37">
        <v>15</v>
      </c>
      <c r="G40" s="31"/>
      <c r="H40" s="37">
        <v>25</v>
      </c>
      <c r="I40" s="37">
        <v>257</v>
      </c>
      <c r="J40" s="37">
        <v>19</v>
      </c>
      <c r="K40" s="31"/>
      <c r="L40" s="37">
        <v>25</v>
      </c>
      <c r="M40" s="37">
        <v>260</v>
      </c>
      <c r="N40" s="37">
        <v>20</v>
      </c>
      <c r="O40" s="31"/>
      <c r="P40" s="37">
        <v>25</v>
      </c>
      <c r="Q40" s="37">
        <v>272</v>
      </c>
      <c r="R40" s="37" t="s">
        <v>59</v>
      </c>
      <c r="S40" s="31"/>
      <c r="T40" s="37">
        <v>25</v>
      </c>
      <c r="U40" s="37">
        <v>268</v>
      </c>
      <c r="V40" s="122" t="s">
        <v>58</v>
      </c>
      <c r="X40" s="37">
        <v>25</v>
      </c>
      <c r="Y40" s="37">
        <v>283</v>
      </c>
      <c r="Z40" s="122" t="s">
        <v>60</v>
      </c>
      <c r="AB40" s="37">
        <v>25</v>
      </c>
      <c r="AC40" s="37">
        <v>289</v>
      </c>
      <c r="AD40" s="122">
        <v>24</v>
      </c>
      <c r="AF40" s="37">
        <v>25</v>
      </c>
      <c r="AG40" s="37">
        <v>307</v>
      </c>
      <c r="AH40" s="122">
        <v>29</v>
      </c>
      <c r="AJ40" s="37">
        <v>25</v>
      </c>
      <c r="AK40" s="37">
        <v>320</v>
      </c>
      <c r="AL40" s="122">
        <v>36</v>
      </c>
      <c r="AN40" s="37">
        <v>25</v>
      </c>
      <c r="AO40" s="37">
        <v>329</v>
      </c>
      <c r="AP40" s="122">
        <v>39</v>
      </c>
    </row>
    <row r="41" spans="2:42" ht="14.5" x14ac:dyDescent="0.35">
      <c r="B41"/>
      <c r="C41"/>
      <c r="D41" s="37">
        <v>26</v>
      </c>
      <c r="E41" s="37">
        <v>241</v>
      </c>
      <c r="F41" s="37">
        <v>16</v>
      </c>
      <c r="G41" s="31"/>
      <c r="H41" s="37">
        <v>26</v>
      </c>
      <c r="I41" s="37">
        <v>260</v>
      </c>
      <c r="J41" s="37">
        <v>19</v>
      </c>
      <c r="K41" s="31"/>
      <c r="L41" s="37">
        <v>26</v>
      </c>
      <c r="M41" s="37">
        <v>263</v>
      </c>
      <c r="N41" s="37">
        <v>20</v>
      </c>
      <c r="O41" s="31"/>
      <c r="P41" s="37">
        <v>26</v>
      </c>
      <c r="Q41" s="37">
        <v>275</v>
      </c>
      <c r="R41" s="37" t="s">
        <v>59</v>
      </c>
      <c r="S41" s="31"/>
      <c r="T41" s="37">
        <v>26</v>
      </c>
      <c r="U41" s="37">
        <v>271</v>
      </c>
      <c r="V41" s="122" t="s">
        <v>59</v>
      </c>
      <c r="X41" s="37">
        <v>26</v>
      </c>
      <c r="Y41" s="37">
        <v>286</v>
      </c>
      <c r="Z41" s="122" t="s">
        <v>61</v>
      </c>
      <c r="AB41" s="37">
        <v>26</v>
      </c>
      <c r="AC41" s="37">
        <v>291</v>
      </c>
      <c r="AD41" s="122">
        <v>25</v>
      </c>
      <c r="AF41" s="37">
        <v>26</v>
      </c>
      <c r="AG41" s="37">
        <v>309</v>
      </c>
      <c r="AH41" s="122">
        <v>30</v>
      </c>
      <c r="AJ41" s="37">
        <v>26</v>
      </c>
      <c r="AK41" s="37">
        <v>323</v>
      </c>
      <c r="AL41" s="122">
        <v>37</v>
      </c>
      <c r="AN41" s="37">
        <v>26</v>
      </c>
      <c r="AO41" s="37">
        <v>331</v>
      </c>
      <c r="AP41" s="122">
        <v>39</v>
      </c>
    </row>
    <row r="42" spans="2:42" ht="14.5" x14ac:dyDescent="0.35">
      <c r="B42"/>
      <c r="C42"/>
      <c r="D42" s="37">
        <v>27</v>
      </c>
      <c r="E42" s="37">
        <v>243</v>
      </c>
      <c r="F42" s="37">
        <v>16</v>
      </c>
      <c r="G42" s="31"/>
      <c r="H42" s="37">
        <v>27</v>
      </c>
      <c r="I42" s="37">
        <v>263</v>
      </c>
      <c r="J42" s="37">
        <v>20</v>
      </c>
      <c r="K42" s="31"/>
      <c r="L42" s="37">
        <v>27</v>
      </c>
      <c r="M42" s="37">
        <v>265</v>
      </c>
      <c r="N42" s="37">
        <v>21</v>
      </c>
      <c r="O42" s="31"/>
      <c r="P42" s="37">
        <v>27</v>
      </c>
      <c r="Q42" s="37">
        <v>278</v>
      </c>
      <c r="R42" s="37" t="s">
        <v>60</v>
      </c>
      <c r="S42" s="31"/>
      <c r="T42" s="37">
        <v>27</v>
      </c>
      <c r="U42" s="37">
        <v>273</v>
      </c>
      <c r="V42" s="122" t="s">
        <v>59</v>
      </c>
      <c r="X42" s="37">
        <v>27</v>
      </c>
      <c r="Y42" s="37">
        <v>288</v>
      </c>
      <c r="Z42" s="122" t="s">
        <v>61</v>
      </c>
      <c r="AB42" s="37">
        <v>27</v>
      </c>
      <c r="AC42" s="37">
        <v>294</v>
      </c>
      <c r="AD42" s="122">
        <v>25</v>
      </c>
      <c r="AF42" s="37">
        <v>27</v>
      </c>
      <c r="AG42" s="37">
        <v>312</v>
      </c>
      <c r="AH42" s="122">
        <v>31</v>
      </c>
      <c r="AJ42" s="37">
        <v>27</v>
      </c>
      <c r="AK42" s="37">
        <v>325</v>
      </c>
      <c r="AL42" s="122">
        <v>37</v>
      </c>
      <c r="AN42" s="37">
        <v>27</v>
      </c>
      <c r="AO42" s="37">
        <v>333</v>
      </c>
      <c r="AP42" s="122">
        <v>40</v>
      </c>
    </row>
    <row r="43" spans="2:42" ht="14.5" x14ac:dyDescent="0.35">
      <c r="B43"/>
      <c r="C43"/>
      <c r="D43" s="37">
        <v>28</v>
      </c>
      <c r="E43" s="37">
        <v>246</v>
      </c>
      <c r="F43" s="37">
        <v>17</v>
      </c>
      <c r="G43" s="31"/>
      <c r="H43" s="37">
        <v>28</v>
      </c>
      <c r="I43" s="37">
        <v>265</v>
      </c>
      <c r="J43" s="37">
        <v>21</v>
      </c>
      <c r="K43" s="31"/>
      <c r="L43" s="37">
        <v>28</v>
      </c>
      <c r="M43" s="37">
        <v>268</v>
      </c>
      <c r="N43" s="37">
        <v>21</v>
      </c>
      <c r="O43" s="31"/>
      <c r="P43" s="37">
        <v>28</v>
      </c>
      <c r="Q43" s="37">
        <v>280</v>
      </c>
      <c r="R43" s="37" t="s">
        <v>60</v>
      </c>
      <c r="S43" s="31"/>
      <c r="T43" s="37">
        <v>28</v>
      </c>
      <c r="U43" s="37">
        <v>276</v>
      </c>
      <c r="V43" s="122" t="s">
        <v>59</v>
      </c>
      <c r="X43" s="37">
        <v>28</v>
      </c>
      <c r="Y43" s="37">
        <v>291</v>
      </c>
      <c r="Z43" s="122" t="s">
        <v>61</v>
      </c>
      <c r="AB43" s="37">
        <v>28</v>
      </c>
      <c r="AC43" s="37">
        <v>296</v>
      </c>
      <c r="AD43" s="122">
        <v>25</v>
      </c>
      <c r="AF43" s="37">
        <v>28</v>
      </c>
      <c r="AG43" s="37">
        <v>314</v>
      </c>
      <c r="AH43" s="122">
        <v>33</v>
      </c>
      <c r="AJ43" s="37">
        <v>28</v>
      </c>
      <c r="AK43" s="37">
        <v>328</v>
      </c>
      <c r="AL43" s="122">
        <v>38</v>
      </c>
      <c r="AN43" s="37">
        <v>28</v>
      </c>
      <c r="AO43" s="37">
        <v>336</v>
      </c>
      <c r="AP43" s="122">
        <v>41</v>
      </c>
    </row>
    <row r="44" spans="2:42" ht="14.5" x14ac:dyDescent="0.35">
      <c r="B44"/>
      <c r="C44"/>
      <c r="D44" s="37">
        <v>29</v>
      </c>
      <c r="E44" s="37">
        <v>249</v>
      </c>
      <c r="F44" s="37">
        <v>17</v>
      </c>
      <c r="G44" s="31"/>
      <c r="H44" s="37">
        <v>29</v>
      </c>
      <c r="I44" s="37">
        <v>268</v>
      </c>
      <c r="J44" s="37">
        <v>21</v>
      </c>
      <c r="K44" s="31"/>
      <c r="L44" s="37">
        <v>29</v>
      </c>
      <c r="M44" s="37">
        <v>271</v>
      </c>
      <c r="N44" s="37">
        <v>22</v>
      </c>
      <c r="O44" s="31"/>
      <c r="P44" s="37">
        <v>29</v>
      </c>
      <c r="Q44" s="37">
        <v>283</v>
      </c>
      <c r="R44" s="37" t="s">
        <v>60</v>
      </c>
      <c r="S44" s="31"/>
      <c r="T44" s="37">
        <v>29</v>
      </c>
      <c r="U44" s="37">
        <v>279</v>
      </c>
      <c r="V44" s="122" t="s">
        <v>60</v>
      </c>
      <c r="X44" s="37">
        <v>29</v>
      </c>
      <c r="Y44" s="37">
        <v>294</v>
      </c>
      <c r="Z44" s="122" t="s">
        <v>62</v>
      </c>
      <c r="AB44" s="37">
        <v>29</v>
      </c>
      <c r="AC44" s="37">
        <v>298</v>
      </c>
      <c r="AD44" s="122">
        <v>26</v>
      </c>
      <c r="AF44" s="37">
        <v>29</v>
      </c>
      <c r="AG44" s="37">
        <v>316</v>
      </c>
      <c r="AH44" s="122">
        <v>34</v>
      </c>
      <c r="AJ44" s="37">
        <v>29</v>
      </c>
      <c r="AK44" s="37">
        <v>330</v>
      </c>
      <c r="AL44" s="122">
        <v>39</v>
      </c>
      <c r="AN44" s="37">
        <v>29</v>
      </c>
      <c r="AO44" s="37">
        <v>338</v>
      </c>
      <c r="AP44" s="122">
        <v>42</v>
      </c>
    </row>
    <row r="45" spans="2:42" ht="14.5" x14ac:dyDescent="0.35">
      <c r="B45"/>
      <c r="C45"/>
      <c r="D45" s="37">
        <v>30</v>
      </c>
      <c r="E45" s="37">
        <v>251</v>
      </c>
      <c r="F45" s="37">
        <v>18</v>
      </c>
      <c r="G45" s="31"/>
      <c r="H45" s="37">
        <v>30</v>
      </c>
      <c r="I45" s="37">
        <v>271</v>
      </c>
      <c r="J45" s="37">
        <v>22</v>
      </c>
      <c r="K45" s="31"/>
      <c r="L45" s="37">
        <v>30</v>
      </c>
      <c r="M45" s="37">
        <v>273</v>
      </c>
      <c r="N45" s="37">
        <v>22</v>
      </c>
      <c r="O45" s="31"/>
      <c r="P45" s="37">
        <v>30</v>
      </c>
      <c r="Q45" s="37">
        <v>286</v>
      </c>
      <c r="R45" s="37">
        <v>24</v>
      </c>
      <c r="S45" s="31"/>
      <c r="T45" s="37">
        <v>30</v>
      </c>
      <c r="U45" s="37">
        <v>281</v>
      </c>
      <c r="V45" s="122" t="s">
        <v>60</v>
      </c>
      <c r="X45" s="37">
        <v>30</v>
      </c>
      <c r="Y45" s="37">
        <v>296</v>
      </c>
      <c r="Z45" s="122">
        <v>26</v>
      </c>
      <c r="AB45" s="37">
        <v>30</v>
      </c>
      <c r="AC45" s="37">
        <v>301</v>
      </c>
      <c r="AD45" s="122">
        <v>27</v>
      </c>
      <c r="AF45" s="37">
        <v>30</v>
      </c>
      <c r="AG45" s="37">
        <v>319</v>
      </c>
      <c r="AH45" s="122">
        <v>35</v>
      </c>
      <c r="AJ45" s="37">
        <v>30</v>
      </c>
      <c r="AK45" s="37">
        <v>332</v>
      </c>
      <c r="AL45" s="122">
        <v>40</v>
      </c>
      <c r="AN45" s="37">
        <v>30</v>
      </c>
      <c r="AO45" s="37">
        <v>340</v>
      </c>
      <c r="AP45" s="122">
        <v>42</v>
      </c>
    </row>
    <row r="46" spans="2:42" ht="14.5" x14ac:dyDescent="0.35">
      <c r="B46"/>
      <c r="C46"/>
      <c r="D46" s="37">
        <v>31</v>
      </c>
      <c r="E46" s="37">
        <v>254</v>
      </c>
      <c r="F46" s="37">
        <v>18</v>
      </c>
      <c r="G46" s="31"/>
      <c r="H46" s="37">
        <v>31</v>
      </c>
      <c r="I46" s="37">
        <v>274</v>
      </c>
      <c r="J46" s="37">
        <v>22</v>
      </c>
      <c r="K46" s="31"/>
      <c r="L46" s="37">
        <v>31</v>
      </c>
      <c r="M46" s="37">
        <v>276</v>
      </c>
      <c r="N46" s="37">
        <v>22</v>
      </c>
      <c r="O46" s="31"/>
      <c r="P46" s="37">
        <v>31</v>
      </c>
      <c r="Q46" s="37">
        <v>289</v>
      </c>
      <c r="R46" s="37">
        <v>24</v>
      </c>
      <c r="S46" s="31"/>
      <c r="T46" s="37">
        <v>31</v>
      </c>
      <c r="U46" s="37">
        <v>284</v>
      </c>
      <c r="V46" s="122">
        <v>24</v>
      </c>
      <c r="X46" s="37">
        <v>31</v>
      </c>
      <c r="Y46" s="37">
        <v>299</v>
      </c>
      <c r="Z46" s="122">
        <v>26</v>
      </c>
      <c r="AB46" s="37">
        <v>31</v>
      </c>
      <c r="AC46" s="37">
        <v>303</v>
      </c>
      <c r="AD46" s="122">
        <v>28</v>
      </c>
      <c r="AF46" s="37">
        <v>31</v>
      </c>
      <c r="AG46" s="37">
        <v>321</v>
      </c>
      <c r="AH46" s="122">
        <v>36</v>
      </c>
      <c r="AJ46" s="37">
        <v>31</v>
      </c>
      <c r="AK46" s="37">
        <v>335</v>
      </c>
      <c r="AL46" s="122">
        <v>40</v>
      </c>
      <c r="AN46" s="37">
        <v>31</v>
      </c>
      <c r="AO46" s="37">
        <v>342</v>
      </c>
      <c r="AP46" s="122">
        <v>43</v>
      </c>
    </row>
    <row r="47" spans="2:42" ht="14.5" x14ac:dyDescent="0.35">
      <c r="B47"/>
      <c r="C47"/>
      <c r="D47" s="37">
        <v>32</v>
      </c>
      <c r="E47" s="37">
        <v>257</v>
      </c>
      <c r="F47" s="37">
        <v>19</v>
      </c>
      <c r="G47" s="31"/>
      <c r="H47" s="37">
        <v>32</v>
      </c>
      <c r="I47" s="37">
        <v>276</v>
      </c>
      <c r="J47" s="37">
        <v>23</v>
      </c>
      <c r="K47" s="31"/>
      <c r="L47" s="37">
        <v>32</v>
      </c>
      <c r="M47" s="37">
        <v>279</v>
      </c>
      <c r="N47" s="37">
        <v>23</v>
      </c>
      <c r="O47" s="31"/>
      <c r="P47" s="37">
        <v>32</v>
      </c>
      <c r="Q47" s="37">
        <v>292</v>
      </c>
      <c r="R47" s="37">
        <v>25</v>
      </c>
      <c r="S47" s="31"/>
      <c r="T47" s="37">
        <v>32</v>
      </c>
      <c r="U47" s="37">
        <v>287</v>
      </c>
      <c r="V47" s="122">
        <v>24</v>
      </c>
      <c r="X47" s="37">
        <v>32</v>
      </c>
      <c r="Y47" s="37">
        <v>302</v>
      </c>
      <c r="Z47" s="122">
        <v>27</v>
      </c>
      <c r="AB47" s="37">
        <v>32</v>
      </c>
      <c r="AC47" s="37">
        <v>306</v>
      </c>
      <c r="AD47" s="122">
        <v>28</v>
      </c>
      <c r="AF47" s="37">
        <v>32</v>
      </c>
      <c r="AG47" s="37">
        <v>324</v>
      </c>
      <c r="AH47" s="122">
        <v>37</v>
      </c>
      <c r="AJ47" s="37">
        <v>32</v>
      </c>
      <c r="AK47" s="37">
        <v>337</v>
      </c>
      <c r="AL47" s="122">
        <v>41</v>
      </c>
      <c r="AN47" s="37">
        <v>32</v>
      </c>
      <c r="AO47" s="37">
        <v>344</v>
      </c>
      <c r="AP47" s="122">
        <v>44</v>
      </c>
    </row>
    <row r="48" spans="2:42" ht="14.5" x14ac:dyDescent="0.35">
      <c r="B48"/>
      <c r="C48"/>
      <c r="D48" s="37">
        <v>33</v>
      </c>
      <c r="E48" s="37">
        <v>260</v>
      </c>
      <c r="F48" s="37">
        <v>19</v>
      </c>
      <c r="G48" s="31"/>
      <c r="H48" s="37">
        <v>33</v>
      </c>
      <c r="I48" s="37">
        <v>279</v>
      </c>
      <c r="J48" s="37">
        <v>23</v>
      </c>
      <c r="K48" s="31"/>
      <c r="L48" s="37">
        <v>33</v>
      </c>
      <c r="M48" s="37">
        <v>281</v>
      </c>
      <c r="N48" s="37">
        <v>23</v>
      </c>
      <c r="O48" s="31"/>
      <c r="P48" s="37">
        <v>33</v>
      </c>
      <c r="Q48" s="37">
        <v>295</v>
      </c>
      <c r="R48" s="37">
        <v>25</v>
      </c>
      <c r="S48" s="31"/>
      <c r="T48" s="37">
        <v>33</v>
      </c>
      <c r="U48" s="37">
        <v>289</v>
      </c>
      <c r="V48" s="122">
        <v>24</v>
      </c>
      <c r="X48" s="37">
        <v>33</v>
      </c>
      <c r="Y48" s="37">
        <v>305</v>
      </c>
      <c r="Z48" s="122">
        <v>28</v>
      </c>
      <c r="AB48" s="37">
        <v>33</v>
      </c>
      <c r="AC48" s="37">
        <v>308</v>
      </c>
      <c r="AD48" s="122">
        <v>29</v>
      </c>
      <c r="AF48" s="37">
        <v>33</v>
      </c>
      <c r="AG48" s="37">
        <v>326</v>
      </c>
      <c r="AH48" s="122">
        <v>38</v>
      </c>
      <c r="AJ48" s="37">
        <v>33</v>
      </c>
      <c r="AK48" s="37">
        <v>339</v>
      </c>
      <c r="AL48" s="122">
        <v>42</v>
      </c>
      <c r="AN48" s="37">
        <v>33</v>
      </c>
      <c r="AO48" s="37">
        <v>347</v>
      </c>
      <c r="AP48" s="122">
        <v>44</v>
      </c>
    </row>
    <row r="49" spans="2:42" ht="14.5" x14ac:dyDescent="0.35">
      <c r="B49"/>
      <c r="C49"/>
      <c r="D49" s="37">
        <v>34</v>
      </c>
      <c r="E49" s="37">
        <v>263</v>
      </c>
      <c r="F49" s="37">
        <v>20</v>
      </c>
      <c r="G49" s="31"/>
      <c r="H49" s="37">
        <v>34</v>
      </c>
      <c r="I49" s="37">
        <v>282</v>
      </c>
      <c r="J49" s="37">
        <v>23</v>
      </c>
      <c r="K49" s="31"/>
      <c r="L49" s="37">
        <v>34</v>
      </c>
      <c r="M49" s="37">
        <v>284</v>
      </c>
      <c r="N49" s="37">
        <v>23</v>
      </c>
      <c r="O49" s="31"/>
      <c r="P49" s="37">
        <v>34</v>
      </c>
      <c r="Q49" s="37">
        <v>299</v>
      </c>
      <c r="R49" s="37">
        <v>26</v>
      </c>
      <c r="S49" s="31"/>
      <c r="T49" s="37">
        <v>34</v>
      </c>
      <c r="U49" s="37">
        <v>292</v>
      </c>
      <c r="V49" s="122">
        <v>25</v>
      </c>
      <c r="X49" s="37">
        <v>34</v>
      </c>
      <c r="Y49" s="37">
        <v>308</v>
      </c>
      <c r="Z49" s="122">
        <v>29</v>
      </c>
      <c r="AB49" s="37">
        <v>34</v>
      </c>
      <c r="AC49" s="37">
        <v>311</v>
      </c>
      <c r="AD49" s="122">
        <v>30</v>
      </c>
      <c r="AF49" s="37">
        <v>34</v>
      </c>
      <c r="AG49" s="37">
        <v>329</v>
      </c>
      <c r="AH49" s="122">
        <v>39</v>
      </c>
      <c r="AJ49" s="37">
        <v>34</v>
      </c>
      <c r="AK49" s="37">
        <v>342</v>
      </c>
      <c r="AL49" s="122">
        <v>43</v>
      </c>
      <c r="AN49" s="37">
        <v>34</v>
      </c>
      <c r="AO49" s="37">
        <v>349</v>
      </c>
      <c r="AP49" s="122">
        <v>45</v>
      </c>
    </row>
    <row r="50" spans="2:42" ht="14.5" x14ac:dyDescent="0.35">
      <c r="B50"/>
      <c r="C50"/>
      <c r="D50" s="37">
        <v>35</v>
      </c>
      <c r="E50" s="37">
        <v>266</v>
      </c>
      <c r="F50" s="37">
        <v>21</v>
      </c>
      <c r="G50" s="31"/>
      <c r="H50" s="37">
        <v>35</v>
      </c>
      <c r="I50" s="37">
        <v>285</v>
      </c>
      <c r="J50" s="37">
        <v>24</v>
      </c>
      <c r="K50" s="31"/>
      <c r="L50" s="37">
        <v>35</v>
      </c>
      <c r="M50" s="37">
        <v>287</v>
      </c>
      <c r="N50" s="37">
        <v>24</v>
      </c>
      <c r="O50" s="31"/>
      <c r="P50" s="37">
        <v>35</v>
      </c>
      <c r="Q50" s="37">
        <v>302</v>
      </c>
      <c r="R50" s="37">
        <v>27</v>
      </c>
      <c r="S50" s="31"/>
      <c r="T50" s="37">
        <v>35</v>
      </c>
      <c r="U50" s="37">
        <v>295</v>
      </c>
      <c r="V50" s="122">
        <v>25</v>
      </c>
      <c r="X50" s="37">
        <v>35</v>
      </c>
      <c r="Y50" s="37">
        <v>311</v>
      </c>
      <c r="Z50" s="122">
        <v>30</v>
      </c>
      <c r="AB50" s="37">
        <v>35</v>
      </c>
      <c r="AC50" s="37">
        <v>313</v>
      </c>
      <c r="AD50" s="122">
        <v>33</v>
      </c>
      <c r="AF50" s="37">
        <v>35</v>
      </c>
      <c r="AG50" s="37">
        <v>332</v>
      </c>
      <c r="AH50" s="122">
        <v>39</v>
      </c>
      <c r="AJ50" s="37">
        <v>35</v>
      </c>
      <c r="AK50" s="37">
        <v>345</v>
      </c>
      <c r="AL50" s="122">
        <v>44</v>
      </c>
      <c r="AN50" s="37">
        <v>35</v>
      </c>
      <c r="AO50" s="37">
        <v>351</v>
      </c>
      <c r="AP50" s="122">
        <v>47</v>
      </c>
    </row>
    <row r="51" spans="2:42" ht="14.5" x14ac:dyDescent="0.35">
      <c r="B51"/>
      <c r="C51"/>
      <c r="D51" s="37">
        <v>36</v>
      </c>
      <c r="E51" s="37">
        <v>269</v>
      </c>
      <c r="F51" s="37">
        <v>21</v>
      </c>
      <c r="G51" s="31"/>
      <c r="H51" s="37">
        <v>36</v>
      </c>
      <c r="I51" s="37">
        <v>289</v>
      </c>
      <c r="J51" s="37">
        <v>24</v>
      </c>
      <c r="K51" s="31"/>
      <c r="L51" s="37">
        <v>36</v>
      </c>
      <c r="M51" s="37">
        <v>290</v>
      </c>
      <c r="N51" s="37">
        <v>24</v>
      </c>
      <c r="O51" s="31"/>
      <c r="P51" s="37">
        <v>36</v>
      </c>
      <c r="Q51" s="37">
        <v>305</v>
      </c>
      <c r="R51" s="37">
        <v>28</v>
      </c>
      <c r="S51" s="31"/>
      <c r="T51" s="37">
        <v>36</v>
      </c>
      <c r="U51" s="37">
        <v>298</v>
      </c>
      <c r="V51" s="122">
        <v>26</v>
      </c>
      <c r="X51" s="37">
        <v>36</v>
      </c>
      <c r="Y51" s="37">
        <v>314</v>
      </c>
      <c r="Z51" s="122">
        <v>33</v>
      </c>
      <c r="AB51" s="37">
        <v>36</v>
      </c>
      <c r="AC51" s="37">
        <v>316</v>
      </c>
      <c r="AD51" s="122">
        <v>34</v>
      </c>
      <c r="AF51" s="37">
        <v>36</v>
      </c>
      <c r="AG51" s="37">
        <v>335</v>
      </c>
      <c r="AH51" s="122">
        <v>42</v>
      </c>
      <c r="AJ51" s="37">
        <v>36</v>
      </c>
      <c r="AK51" s="37">
        <v>347</v>
      </c>
      <c r="AL51" s="122">
        <v>45</v>
      </c>
      <c r="AN51" s="37">
        <v>36</v>
      </c>
      <c r="AO51" s="37">
        <v>354</v>
      </c>
      <c r="AP51" s="122">
        <v>48</v>
      </c>
    </row>
    <row r="52" spans="2:42" ht="14.5" x14ac:dyDescent="0.35">
      <c r="B52"/>
      <c r="C52"/>
      <c r="D52" s="37">
        <v>37</v>
      </c>
      <c r="E52" s="37">
        <v>272</v>
      </c>
      <c r="F52" s="37">
        <v>22</v>
      </c>
      <c r="G52" s="31"/>
      <c r="H52" s="37">
        <v>37</v>
      </c>
      <c r="I52" s="37">
        <v>292</v>
      </c>
      <c r="J52" s="37">
        <v>25</v>
      </c>
      <c r="K52" s="31"/>
      <c r="L52" s="37">
        <v>37</v>
      </c>
      <c r="M52" s="37">
        <v>294</v>
      </c>
      <c r="N52" s="37">
        <v>25</v>
      </c>
      <c r="O52" s="31"/>
      <c r="P52" s="37">
        <v>37</v>
      </c>
      <c r="Q52" s="37">
        <v>309</v>
      </c>
      <c r="R52" s="37">
        <v>30</v>
      </c>
      <c r="S52" s="31"/>
      <c r="T52" s="37">
        <v>37</v>
      </c>
      <c r="U52" s="37">
        <v>301</v>
      </c>
      <c r="V52" s="122">
        <v>27</v>
      </c>
      <c r="X52" s="37">
        <v>37</v>
      </c>
      <c r="Y52" s="37">
        <v>317</v>
      </c>
      <c r="Z52" s="122">
        <v>35</v>
      </c>
      <c r="AB52" s="37">
        <v>37</v>
      </c>
      <c r="AC52" s="37">
        <v>319</v>
      </c>
      <c r="AD52" s="122">
        <v>36</v>
      </c>
      <c r="AF52" s="37">
        <v>37</v>
      </c>
      <c r="AG52" s="37">
        <v>338</v>
      </c>
      <c r="AH52" s="122">
        <v>42</v>
      </c>
      <c r="AJ52" s="37">
        <v>37</v>
      </c>
      <c r="AK52" s="37">
        <v>350</v>
      </c>
      <c r="AL52" s="122">
        <v>46</v>
      </c>
      <c r="AN52" s="37">
        <v>37</v>
      </c>
      <c r="AO52" s="37">
        <v>357</v>
      </c>
      <c r="AP52" s="122">
        <v>50</v>
      </c>
    </row>
    <row r="53" spans="2:42" ht="14.5" x14ac:dyDescent="0.35">
      <c r="B53"/>
      <c r="C53"/>
      <c r="D53" s="120">
        <v>38</v>
      </c>
      <c r="E53" s="120">
        <v>276</v>
      </c>
      <c r="F53" s="120">
        <v>22</v>
      </c>
      <c r="G53" s="31"/>
      <c r="H53" s="120">
        <v>38</v>
      </c>
      <c r="I53" s="120">
        <v>295</v>
      </c>
      <c r="J53" s="120">
        <v>25</v>
      </c>
      <c r="K53" s="31"/>
      <c r="L53" s="120">
        <v>38</v>
      </c>
      <c r="M53" s="120">
        <v>297</v>
      </c>
      <c r="N53" s="120">
        <v>25</v>
      </c>
      <c r="O53" s="31"/>
      <c r="P53" s="120">
        <v>38</v>
      </c>
      <c r="Q53" s="120">
        <v>313</v>
      </c>
      <c r="R53" s="120">
        <v>32</v>
      </c>
      <c r="S53" s="31"/>
      <c r="T53" s="37">
        <v>38</v>
      </c>
      <c r="U53" s="37">
        <v>305</v>
      </c>
      <c r="V53" s="122">
        <v>28</v>
      </c>
      <c r="X53" s="37">
        <v>38</v>
      </c>
      <c r="Y53" s="37">
        <v>320</v>
      </c>
      <c r="Z53" s="122">
        <v>36</v>
      </c>
      <c r="AB53" s="37">
        <v>38</v>
      </c>
      <c r="AC53" s="37">
        <v>322</v>
      </c>
      <c r="AD53" s="122">
        <v>36</v>
      </c>
      <c r="AF53" s="37">
        <v>38</v>
      </c>
      <c r="AG53" s="37">
        <v>341</v>
      </c>
      <c r="AH53" s="122" t="s">
        <v>87</v>
      </c>
      <c r="AJ53" s="37">
        <v>38</v>
      </c>
      <c r="AK53" s="37">
        <v>353</v>
      </c>
      <c r="AL53" s="122">
        <v>48</v>
      </c>
      <c r="AN53" s="37">
        <v>38</v>
      </c>
      <c r="AO53" s="37">
        <v>359</v>
      </c>
      <c r="AP53" s="122">
        <v>53</v>
      </c>
    </row>
    <row r="54" spans="2:42" ht="14.5" x14ac:dyDescent="0.35">
      <c r="B54"/>
      <c r="C54"/>
      <c r="D54" s="120">
        <v>39</v>
      </c>
      <c r="E54" s="120">
        <v>279</v>
      </c>
      <c r="F54" s="120">
        <v>23</v>
      </c>
      <c r="G54" s="31"/>
      <c r="H54" s="120">
        <v>39</v>
      </c>
      <c r="I54" s="120">
        <v>299</v>
      </c>
      <c r="J54" s="120">
        <v>26</v>
      </c>
      <c r="K54" s="31"/>
      <c r="L54" s="120">
        <v>39</v>
      </c>
      <c r="M54" s="120">
        <v>300</v>
      </c>
      <c r="N54" s="120">
        <v>27</v>
      </c>
      <c r="O54" s="31"/>
      <c r="P54" s="120">
        <v>39</v>
      </c>
      <c r="Q54" s="120">
        <v>317</v>
      </c>
      <c r="R54" s="120">
        <v>35</v>
      </c>
      <c r="S54" s="31"/>
      <c r="T54" s="37">
        <v>39</v>
      </c>
      <c r="U54" s="37">
        <v>308</v>
      </c>
      <c r="V54" s="122">
        <v>29</v>
      </c>
      <c r="X54" s="37">
        <v>39</v>
      </c>
      <c r="Y54" s="37">
        <v>324</v>
      </c>
      <c r="Z54" s="122">
        <v>37</v>
      </c>
      <c r="AB54" s="37">
        <v>39</v>
      </c>
      <c r="AC54" s="37">
        <v>326</v>
      </c>
      <c r="AD54" s="122">
        <v>38</v>
      </c>
      <c r="AF54" s="37">
        <v>39</v>
      </c>
      <c r="AG54" s="37">
        <v>344</v>
      </c>
      <c r="AH54" s="122" t="s">
        <v>90</v>
      </c>
      <c r="AJ54" s="37">
        <v>39</v>
      </c>
      <c r="AK54" s="37">
        <v>356</v>
      </c>
      <c r="AL54" s="122">
        <v>50</v>
      </c>
      <c r="AN54" s="37">
        <v>39</v>
      </c>
      <c r="AO54" s="37">
        <v>362</v>
      </c>
      <c r="AP54" s="122">
        <v>54</v>
      </c>
    </row>
    <row r="55" spans="2:42" ht="14.5" x14ac:dyDescent="0.35">
      <c r="B55"/>
      <c r="C55"/>
      <c r="D55" s="120">
        <v>40</v>
      </c>
      <c r="E55" s="120">
        <v>283</v>
      </c>
      <c r="F55" s="120">
        <v>23</v>
      </c>
      <c r="G55" s="31"/>
      <c r="H55" s="120">
        <v>40</v>
      </c>
      <c r="I55" s="120">
        <v>303</v>
      </c>
      <c r="J55" s="120">
        <v>28</v>
      </c>
      <c r="K55" s="31"/>
      <c r="L55" s="120">
        <v>40</v>
      </c>
      <c r="M55" s="120">
        <v>304</v>
      </c>
      <c r="N55" s="120">
        <v>28</v>
      </c>
      <c r="O55" s="31"/>
      <c r="P55" s="120">
        <v>40</v>
      </c>
      <c r="Q55" s="120">
        <v>321</v>
      </c>
      <c r="R55" s="120">
        <v>36</v>
      </c>
      <c r="S55" s="31"/>
      <c r="T55" s="37">
        <v>40</v>
      </c>
      <c r="U55" s="37">
        <v>312</v>
      </c>
      <c r="V55" s="122">
        <v>32</v>
      </c>
      <c r="X55" s="37">
        <v>40</v>
      </c>
      <c r="Y55" s="37">
        <v>328</v>
      </c>
      <c r="Z55" s="122">
        <v>38</v>
      </c>
      <c r="AB55" s="37">
        <v>40</v>
      </c>
      <c r="AC55" s="37">
        <v>329</v>
      </c>
      <c r="AD55" s="122">
        <v>39</v>
      </c>
      <c r="AF55" s="37">
        <v>40</v>
      </c>
      <c r="AG55" s="37">
        <v>348</v>
      </c>
      <c r="AH55" s="122" t="s">
        <v>90</v>
      </c>
      <c r="AJ55" s="37">
        <v>40</v>
      </c>
      <c r="AK55" s="37">
        <v>359</v>
      </c>
      <c r="AL55" s="122">
        <v>52</v>
      </c>
      <c r="AN55" s="37">
        <v>40</v>
      </c>
      <c r="AO55" s="37">
        <v>365</v>
      </c>
      <c r="AP55" s="122">
        <v>55</v>
      </c>
    </row>
    <row r="56" spans="2:42" ht="14.5" x14ac:dyDescent="0.35">
      <c r="B56"/>
      <c r="C56"/>
      <c r="D56" s="120">
        <v>41</v>
      </c>
      <c r="E56" s="120">
        <v>287</v>
      </c>
      <c r="F56" s="120">
        <v>24</v>
      </c>
      <c r="G56" s="31"/>
      <c r="H56" s="120">
        <v>41</v>
      </c>
      <c r="I56" s="120">
        <v>307</v>
      </c>
      <c r="J56" s="120">
        <v>29</v>
      </c>
      <c r="K56" s="31"/>
      <c r="L56" s="120">
        <v>41</v>
      </c>
      <c r="M56" s="120">
        <v>308</v>
      </c>
      <c r="N56" s="120">
        <v>29</v>
      </c>
      <c r="O56" s="31"/>
      <c r="P56" s="120">
        <v>41</v>
      </c>
      <c r="Q56" s="120">
        <v>326</v>
      </c>
      <c r="R56" s="120" t="s">
        <v>76</v>
      </c>
      <c r="S56" s="31"/>
      <c r="T56" s="37">
        <v>41</v>
      </c>
      <c r="U56" s="37">
        <v>316</v>
      </c>
      <c r="V56" s="122">
        <v>34</v>
      </c>
      <c r="X56" s="37">
        <v>41</v>
      </c>
      <c r="Y56" s="37">
        <v>332</v>
      </c>
      <c r="Z56" s="122">
        <v>39</v>
      </c>
      <c r="AB56" s="37">
        <v>41</v>
      </c>
      <c r="AC56" s="37">
        <v>333</v>
      </c>
      <c r="AD56" s="122" t="s">
        <v>78</v>
      </c>
      <c r="AF56" s="37">
        <v>41</v>
      </c>
      <c r="AG56" s="37">
        <v>352</v>
      </c>
      <c r="AH56" s="122" t="s">
        <v>81</v>
      </c>
      <c r="AJ56" s="37">
        <v>41</v>
      </c>
      <c r="AK56" s="37">
        <v>362</v>
      </c>
      <c r="AL56" s="122">
        <v>54</v>
      </c>
      <c r="AN56" s="37">
        <v>41</v>
      </c>
      <c r="AO56" s="37">
        <v>369</v>
      </c>
      <c r="AP56" s="122">
        <v>56</v>
      </c>
    </row>
    <row r="57" spans="2:42" ht="14.5" x14ac:dyDescent="0.35">
      <c r="B57"/>
      <c r="C57"/>
      <c r="D57" s="120">
        <v>42</v>
      </c>
      <c r="E57" s="120">
        <v>292</v>
      </c>
      <c r="F57" s="120" t="s">
        <v>301</v>
      </c>
      <c r="G57" s="31"/>
      <c r="H57" s="120">
        <v>42</v>
      </c>
      <c r="I57" s="120">
        <v>312</v>
      </c>
      <c r="J57" s="120">
        <v>32</v>
      </c>
      <c r="K57" s="31"/>
      <c r="L57" s="120">
        <v>42</v>
      </c>
      <c r="M57" s="120">
        <v>313</v>
      </c>
      <c r="N57" s="120">
        <v>32</v>
      </c>
      <c r="O57" s="31"/>
      <c r="P57" s="120">
        <v>42</v>
      </c>
      <c r="Q57" s="120">
        <v>331</v>
      </c>
      <c r="R57" s="120" t="s">
        <v>77</v>
      </c>
      <c r="S57" s="31"/>
      <c r="T57" s="37">
        <v>42</v>
      </c>
      <c r="U57" s="37">
        <v>321</v>
      </c>
      <c r="V57" s="122" t="s">
        <v>74</v>
      </c>
      <c r="X57" s="37">
        <v>42</v>
      </c>
      <c r="Y57" s="37">
        <v>336</v>
      </c>
      <c r="Z57" s="122">
        <v>41</v>
      </c>
      <c r="AB57" s="37">
        <v>42</v>
      </c>
      <c r="AC57" s="37">
        <v>337</v>
      </c>
      <c r="AD57" s="122" t="s">
        <v>80</v>
      </c>
      <c r="AF57" s="37">
        <v>42</v>
      </c>
      <c r="AG57" s="37">
        <v>356</v>
      </c>
      <c r="AH57" s="122" t="s">
        <v>86</v>
      </c>
      <c r="AJ57" s="37">
        <v>42</v>
      </c>
      <c r="AK57" s="37">
        <v>366</v>
      </c>
      <c r="AL57" s="122">
        <v>55</v>
      </c>
      <c r="AN57" s="37">
        <v>42</v>
      </c>
      <c r="AO57" s="37">
        <v>373</v>
      </c>
      <c r="AP57" s="122" t="s">
        <v>252</v>
      </c>
    </row>
    <row r="58" spans="2:42" ht="14.5" x14ac:dyDescent="0.35">
      <c r="B58"/>
      <c r="C58"/>
      <c r="D58" s="120">
        <v>43</v>
      </c>
      <c r="E58" s="120">
        <v>297</v>
      </c>
      <c r="F58" s="120" t="s">
        <v>302</v>
      </c>
      <c r="G58" s="31"/>
      <c r="H58" s="120">
        <v>43</v>
      </c>
      <c r="I58" s="120">
        <v>317</v>
      </c>
      <c r="J58" s="120" t="s">
        <v>73</v>
      </c>
      <c r="K58" s="31"/>
      <c r="L58" s="120">
        <v>43</v>
      </c>
      <c r="M58" s="120">
        <v>318</v>
      </c>
      <c r="N58" s="120">
        <v>35</v>
      </c>
      <c r="O58" s="31"/>
      <c r="P58" s="120">
        <v>43</v>
      </c>
      <c r="Q58" s="120">
        <v>336</v>
      </c>
      <c r="R58" s="120" t="s">
        <v>80</v>
      </c>
      <c r="S58" s="31"/>
      <c r="T58" s="37">
        <v>43</v>
      </c>
      <c r="U58" s="37">
        <v>326</v>
      </c>
      <c r="V58" s="122" t="s">
        <v>76</v>
      </c>
      <c r="X58" s="37">
        <v>43</v>
      </c>
      <c r="Y58" s="37">
        <v>341</v>
      </c>
      <c r="Z58" s="122" t="s">
        <v>82</v>
      </c>
      <c r="AB58" s="37">
        <v>43</v>
      </c>
      <c r="AC58" s="37">
        <v>341</v>
      </c>
      <c r="AD58" s="122" t="s">
        <v>84</v>
      </c>
      <c r="AF58" s="37">
        <v>43</v>
      </c>
      <c r="AG58" s="37">
        <v>361</v>
      </c>
      <c r="AH58" s="122" t="s">
        <v>91</v>
      </c>
      <c r="AJ58" s="37">
        <v>43</v>
      </c>
      <c r="AK58" s="37">
        <v>370</v>
      </c>
      <c r="AL58" s="122" t="s">
        <v>94</v>
      </c>
      <c r="AN58" s="37">
        <v>43</v>
      </c>
      <c r="AO58" s="37">
        <v>377</v>
      </c>
      <c r="AP58" s="122" t="s">
        <v>293</v>
      </c>
    </row>
    <row r="59" spans="2:42" ht="14.5" x14ac:dyDescent="0.35">
      <c r="B59"/>
      <c r="C59"/>
      <c r="D59" s="120">
        <v>44</v>
      </c>
      <c r="E59" s="120">
        <v>302</v>
      </c>
      <c r="F59" s="120" t="s">
        <v>64</v>
      </c>
      <c r="G59" s="31"/>
      <c r="H59" s="120">
        <v>44</v>
      </c>
      <c r="I59" s="120">
        <v>323</v>
      </c>
      <c r="J59" s="120" t="s">
        <v>75</v>
      </c>
      <c r="K59" s="31"/>
      <c r="L59" s="120">
        <v>44</v>
      </c>
      <c r="M59" s="120">
        <v>323</v>
      </c>
      <c r="N59" s="120">
        <v>37</v>
      </c>
      <c r="O59" s="31"/>
      <c r="P59" s="120">
        <v>44</v>
      </c>
      <c r="Q59" s="120">
        <v>343</v>
      </c>
      <c r="R59" s="120" t="s">
        <v>84</v>
      </c>
      <c r="S59" s="31"/>
      <c r="T59" s="37">
        <v>44</v>
      </c>
      <c r="U59" s="37">
        <v>331</v>
      </c>
      <c r="V59" s="122" t="s">
        <v>77</v>
      </c>
      <c r="X59" s="37">
        <v>44</v>
      </c>
      <c r="Y59" s="37">
        <v>347</v>
      </c>
      <c r="Z59" s="122" t="s">
        <v>87</v>
      </c>
      <c r="AB59" s="37">
        <v>44</v>
      </c>
      <c r="AC59" s="37">
        <v>347</v>
      </c>
      <c r="AD59" s="122" t="s">
        <v>87</v>
      </c>
      <c r="AF59" s="37">
        <v>44</v>
      </c>
      <c r="AG59" s="37">
        <v>366</v>
      </c>
      <c r="AH59" s="122" t="s">
        <v>93</v>
      </c>
      <c r="AJ59" s="37">
        <v>44</v>
      </c>
      <c r="AK59" s="37">
        <v>375</v>
      </c>
      <c r="AL59" s="122" t="s">
        <v>252</v>
      </c>
      <c r="AN59" s="37">
        <v>44</v>
      </c>
      <c r="AO59" s="37">
        <v>381</v>
      </c>
      <c r="AP59" s="122" t="s">
        <v>294</v>
      </c>
    </row>
    <row r="60" spans="2:42" ht="14.5" x14ac:dyDescent="0.35">
      <c r="B60"/>
      <c r="C60"/>
      <c r="D60" s="120">
        <v>45</v>
      </c>
      <c r="E60" s="120">
        <v>309</v>
      </c>
      <c r="F60" s="120" t="s">
        <v>218</v>
      </c>
      <c r="G60" s="31"/>
      <c r="H60" s="120">
        <v>45</v>
      </c>
      <c r="I60" s="120">
        <v>330</v>
      </c>
      <c r="J60" s="120" t="s">
        <v>77</v>
      </c>
      <c r="K60" s="31"/>
      <c r="L60" s="120">
        <v>45</v>
      </c>
      <c r="M60" s="120">
        <v>330</v>
      </c>
      <c r="N60" s="120" t="s">
        <v>77</v>
      </c>
      <c r="O60" s="31"/>
      <c r="P60" s="120">
        <v>45</v>
      </c>
      <c r="Q60" s="120">
        <v>350</v>
      </c>
      <c r="R60" s="120" t="s">
        <v>79</v>
      </c>
      <c r="S60" s="31"/>
      <c r="T60" s="37">
        <v>45</v>
      </c>
      <c r="U60" s="37">
        <v>338</v>
      </c>
      <c r="V60" s="122" t="s">
        <v>82</v>
      </c>
      <c r="X60" s="37">
        <v>45</v>
      </c>
      <c r="Y60" s="37">
        <v>353</v>
      </c>
      <c r="Z60" s="122" t="s">
        <v>83</v>
      </c>
      <c r="AB60" s="37">
        <v>45</v>
      </c>
      <c r="AC60" s="37">
        <v>352</v>
      </c>
      <c r="AD60" s="122" t="s">
        <v>81</v>
      </c>
      <c r="AF60" s="37">
        <v>45</v>
      </c>
      <c r="AG60" s="37">
        <v>372</v>
      </c>
      <c r="AH60" s="122" t="s">
        <v>273</v>
      </c>
      <c r="AJ60" s="37">
        <v>45</v>
      </c>
      <c r="AK60" s="37">
        <v>380</v>
      </c>
      <c r="AL60" s="122" t="s">
        <v>294</v>
      </c>
      <c r="AN60" s="37">
        <v>45</v>
      </c>
      <c r="AO60" s="37">
        <v>386</v>
      </c>
      <c r="AP60" s="122" t="s">
        <v>295</v>
      </c>
    </row>
    <row r="61" spans="2:42" ht="14.5" x14ac:dyDescent="0.35">
      <c r="B61"/>
      <c r="C61"/>
      <c r="D61" s="37">
        <v>46</v>
      </c>
      <c r="E61" s="37">
        <v>316</v>
      </c>
      <c r="F61" s="120" t="s">
        <v>192</v>
      </c>
      <c r="H61" s="37">
        <v>46</v>
      </c>
      <c r="I61" s="37">
        <v>339</v>
      </c>
      <c r="J61" s="120" t="s">
        <v>82</v>
      </c>
      <c r="L61" s="37">
        <v>46</v>
      </c>
      <c r="M61" s="37">
        <v>337</v>
      </c>
      <c r="N61" s="120" t="s">
        <v>80</v>
      </c>
      <c r="P61" s="37">
        <v>46</v>
      </c>
      <c r="Q61" s="37">
        <v>359</v>
      </c>
      <c r="R61" s="120" t="s">
        <v>89</v>
      </c>
      <c r="T61" s="37">
        <v>46</v>
      </c>
      <c r="U61" s="37">
        <v>342</v>
      </c>
      <c r="V61" s="122" t="s">
        <v>87</v>
      </c>
      <c r="X61" s="37">
        <v>46</v>
      </c>
      <c r="Y61" s="37">
        <v>361</v>
      </c>
      <c r="Z61" s="122" t="s">
        <v>91</v>
      </c>
      <c r="AB61" s="37">
        <v>46</v>
      </c>
      <c r="AC61" s="37">
        <v>359</v>
      </c>
      <c r="AD61" s="122" t="s">
        <v>91</v>
      </c>
      <c r="AF61" s="37">
        <v>46</v>
      </c>
      <c r="AG61" s="37">
        <v>380</v>
      </c>
      <c r="AH61" s="122" t="s">
        <v>273</v>
      </c>
      <c r="AJ61" s="37">
        <v>46</v>
      </c>
      <c r="AK61" s="37">
        <v>386</v>
      </c>
      <c r="AL61" s="122" t="s">
        <v>295</v>
      </c>
      <c r="AN61" s="37">
        <v>46</v>
      </c>
      <c r="AO61" s="37">
        <v>393</v>
      </c>
      <c r="AP61" s="122" t="s">
        <v>296</v>
      </c>
    </row>
    <row r="62" spans="2:42" ht="14.5" x14ac:dyDescent="0.35">
      <c r="B62"/>
      <c r="C62"/>
      <c r="D62" s="37">
        <v>47</v>
      </c>
      <c r="E62" s="37">
        <v>325</v>
      </c>
      <c r="F62" s="120" t="s">
        <v>75</v>
      </c>
      <c r="H62" s="37">
        <v>47</v>
      </c>
      <c r="I62" s="37">
        <v>349</v>
      </c>
      <c r="J62" s="120" t="s">
        <v>90</v>
      </c>
      <c r="L62" s="37">
        <v>47</v>
      </c>
      <c r="M62" s="37">
        <v>347</v>
      </c>
      <c r="N62" s="120" t="s">
        <v>90</v>
      </c>
      <c r="P62" s="37">
        <v>47</v>
      </c>
      <c r="Q62" s="37">
        <v>369</v>
      </c>
      <c r="R62" s="120" t="s">
        <v>101</v>
      </c>
      <c r="T62" s="37">
        <v>47</v>
      </c>
      <c r="U62" s="37">
        <v>346</v>
      </c>
      <c r="V62" s="122" t="s">
        <v>86</v>
      </c>
      <c r="X62" s="37">
        <v>47</v>
      </c>
      <c r="Y62" s="37">
        <v>370</v>
      </c>
      <c r="Z62" s="122" t="s">
        <v>100</v>
      </c>
      <c r="AB62" s="37">
        <v>47</v>
      </c>
      <c r="AC62" s="37">
        <v>368</v>
      </c>
      <c r="AD62" s="122" t="s">
        <v>100</v>
      </c>
      <c r="AF62" s="37">
        <v>47</v>
      </c>
      <c r="AG62" s="37" t="s">
        <v>254</v>
      </c>
      <c r="AH62" s="122" t="s">
        <v>273</v>
      </c>
      <c r="AJ62" s="37">
        <v>47</v>
      </c>
      <c r="AK62" s="37">
        <v>393</v>
      </c>
      <c r="AL62" s="122" t="s">
        <v>299</v>
      </c>
      <c r="AN62" s="37">
        <v>47</v>
      </c>
      <c r="AO62" s="37">
        <v>400</v>
      </c>
      <c r="AP62" s="122" t="s">
        <v>297</v>
      </c>
    </row>
    <row r="63" spans="2:42" ht="14.5" x14ac:dyDescent="0.35">
      <c r="B63"/>
      <c r="C63"/>
      <c r="D63" s="37">
        <v>48</v>
      </c>
      <c r="E63" s="37">
        <v>338</v>
      </c>
      <c r="F63" s="120" t="s">
        <v>82</v>
      </c>
      <c r="H63" s="37">
        <v>48</v>
      </c>
      <c r="I63" s="37">
        <v>363</v>
      </c>
      <c r="J63" s="120" t="s">
        <v>92</v>
      </c>
      <c r="L63" s="37">
        <v>48</v>
      </c>
      <c r="M63" s="37">
        <v>359</v>
      </c>
      <c r="N63" s="120" t="s">
        <v>114</v>
      </c>
      <c r="P63" s="37">
        <v>48</v>
      </c>
      <c r="Q63" s="37" t="s">
        <v>316</v>
      </c>
      <c r="R63" s="120" t="s">
        <v>101</v>
      </c>
      <c r="T63" s="37">
        <v>48</v>
      </c>
      <c r="U63" s="37">
        <v>370</v>
      </c>
      <c r="V63" s="122" t="s">
        <v>292</v>
      </c>
      <c r="X63" s="37">
        <v>48</v>
      </c>
      <c r="Y63" s="37" t="s">
        <v>219</v>
      </c>
      <c r="Z63" s="122" t="s">
        <v>100</v>
      </c>
      <c r="AB63" s="37">
        <v>48</v>
      </c>
      <c r="AC63" s="37">
        <v>380</v>
      </c>
      <c r="AD63" s="122" t="s">
        <v>100</v>
      </c>
      <c r="AF63" s="37">
        <v>48</v>
      </c>
      <c r="AG63" s="37" t="s">
        <v>254</v>
      </c>
      <c r="AH63" s="122" t="s">
        <v>273</v>
      </c>
      <c r="AJ63" s="37">
        <v>48</v>
      </c>
      <c r="AK63" s="37">
        <v>404</v>
      </c>
      <c r="AL63" s="122" t="s">
        <v>300</v>
      </c>
      <c r="AN63" s="37">
        <v>48</v>
      </c>
      <c r="AO63" s="37" t="s">
        <v>311</v>
      </c>
      <c r="AP63" s="122" t="s">
        <v>297</v>
      </c>
    </row>
    <row r="64" spans="2:42" ht="14.5" x14ac:dyDescent="0.35">
      <c r="B64"/>
      <c r="C64"/>
      <c r="D64" s="37">
        <v>49</v>
      </c>
      <c r="E64" s="37">
        <v>356</v>
      </c>
      <c r="F64" s="120" t="s">
        <v>290</v>
      </c>
      <c r="H64" s="37">
        <v>49</v>
      </c>
      <c r="I64" s="37" t="s">
        <v>313</v>
      </c>
      <c r="J64" s="120" t="s">
        <v>102</v>
      </c>
      <c r="L64" s="37">
        <v>49</v>
      </c>
      <c r="M64" s="37">
        <v>378</v>
      </c>
      <c r="N64" s="120" t="s">
        <v>114</v>
      </c>
      <c r="P64" s="37">
        <v>49</v>
      </c>
      <c r="Q64" s="37" t="s">
        <v>317</v>
      </c>
      <c r="R64" s="120" t="s">
        <v>101</v>
      </c>
      <c r="T64" s="37">
        <v>49</v>
      </c>
      <c r="U64" s="37" t="s">
        <v>219</v>
      </c>
      <c r="V64" s="122" t="s">
        <v>292</v>
      </c>
      <c r="X64" s="37">
        <v>49</v>
      </c>
      <c r="Y64" s="37" t="s">
        <v>219</v>
      </c>
      <c r="Z64" s="122" t="s">
        <v>100</v>
      </c>
      <c r="AB64" s="37">
        <v>49</v>
      </c>
      <c r="AC64" s="37" t="s">
        <v>254</v>
      </c>
      <c r="AD64" s="122" t="s">
        <v>100</v>
      </c>
      <c r="AF64" s="37">
        <v>49</v>
      </c>
      <c r="AG64" s="37" t="s">
        <v>254</v>
      </c>
      <c r="AH64" s="122" t="s">
        <v>273</v>
      </c>
      <c r="AJ64" s="37">
        <v>49</v>
      </c>
      <c r="AK64" s="37" t="s">
        <v>310</v>
      </c>
      <c r="AL64" s="122" t="s">
        <v>300</v>
      </c>
      <c r="AN64" s="37">
        <v>49</v>
      </c>
      <c r="AO64" s="37" t="s">
        <v>311</v>
      </c>
      <c r="AP64" s="122" t="s">
        <v>297</v>
      </c>
    </row>
    <row r="65" spans="2:42" ht="14.5" x14ac:dyDescent="0.35">
      <c r="B65"/>
      <c r="C65"/>
      <c r="D65" s="86">
        <v>50</v>
      </c>
      <c r="E65" s="86" t="s">
        <v>312</v>
      </c>
      <c r="F65" s="140" t="s">
        <v>290</v>
      </c>
      <c r="H65" s="86">
        <v>50</v>
      </c>
      <c r="I65" s="86" t="s">
        <v>313</v>
      </c>
      <c r="J65" s="140" t="s">
        <v>102</v>
      </c>
      <c r="L65" s="86">
        <v>50</v>
      </c>
      <c r="M65" s="86" t="s">
        <v>314</v>
      </c>
      <c r="N65" s="140" t="s">
        <v>114</v>
      </c>
      <c r="P65" s="86">
        <v>50</v>
      </c>
      <c r="Q65" s="86" t="s">
        <v>317</v>
      </c>
      <c r="R65" s="120" t="s">
        <v>101</v>
      </c>
      <c r="T65" s="86">
        <v>50</v>
      </c>
      <c r="U65" s="86" t="s">
        <v>219</v>
      </c>
      <c r="V65" s="123" t="s">
        <v>292</v>
      </c>
      <c r="X65" s="86">
        <v>50</v>
      </c>
      <c r="Y65" s="86" t="s">
        <v>219</v>
      </c>
      <c r="Z65" s="122" t="s">
        <v>100</v>
      </c>
      <c r="AB65" s="86">
        <v>50</v>
      </c>
      <c r="AC65" s="86" t="s">
        <v>254</v>
      </c>
      <c r="AD65" s="122" t="s">
        <v>100</v>
      </c>
      <c r="AF65" s="86">
        <v>50</v>
      </c>
      <c r="AG65" s="86" t="s">
        <v>254</v>
      </c>
      <c r="AH65" s="122" t="s">
        <v>273</v>
      </c>
      <c r="AJ65" s="86">
        <v>50</v>
      </c>
      <c r="AK65" s="86" t="s">
        <v>310</v>
      </c>
      <c r="AL65" s="122" t="s">
        <v>300</v>
      </c>
      <c r="AN65" s="86">
        <v>50</v>
      </c>
      <c r="AO65" s="37" t="s">
        <v>311</v>
      </c>
      <c r="AP65" s="122" t="s">
        <v>297</v>
      </c>
    </row>
    <row r="66" spans="2:42" ht="34.5" x14ac:dyDescent="0.25">
      <c r="B66"/>
      <c r="C66"/>
      <c r="D66" s="116">
        <v>51</v>
      </c>
      <c r="E66" s="117" t="s">
        <v>104</v>
      </c>
      <c r="F66" s="116" t="s">
        <v>105</v>
      </c>
      <c r="G66" s="16"/>
      <c r="H66" s="116">
        <v>51</v>
      </c>
      <c r="I66" s="117" t="s">
        <v>104</v>
      </c>
      <c r="J66" s="116" t="s">
        <v>105</v>
      </c>
      <c r="K66" s="16"/>
      <c r="L66" s="116">
        <v>51</v>
      </c>
      <c r="M66" s="117" t="s">
        <v>104</v>
      </c>
      <c r="N66" s="116" t="s">
        <v>105</v>
      </c>
      <c r="O66" s="112"/>
      <c r="P66" s="116">
        <v>51</v>
      </c>
      <c r="Q66" s="117" t="s">
        <v>104</v>
      </c>
      <c r="R66" s="116" t="s">
        <v>105</v>
      </c>
      <c r="S66" s="31"/>
      <c r="T66" s="113">
        <v>51</v>
      </c>
      <c r="U66" s="114" t="s">
        <v>104</v>
      </c>
      <c r="V66" s="115" t="s">
        <v>105</v>
      </c>
      <c r="W66" s="31"/>
      <c r="X66" s="113">
        <v>51</v>
      </c>
      <c r="Y66" s="114" t="s">
        <v>104</v>
      </c>
      <c r="Z66" s="115" t="s">
        <v>105</v>
      </c>
      <c r="AA66" s="31"/>
      <c r="AB66" s="113">
        <v>51</v>
      </c>
      <c r="AC66" s="114" t="s">
        <v>104</v>
      </c>
      <c r="AD66" s="115" t="s">
        <v>105</v>
      </c>
      <c r="AE66" s="31"/>
      <c r="AF66" s="113">
        <v>51</v>
      </c>
      <c r="AG66" s="114" t="s">
        <v>104</v>
      </c>
      <c r="AH66" s="115" t="s">
        <v>105</v>
      </c>
      <c r="AJ66" s="113">
        <v>51</v>
      </c>
      <c r="AK66" s="114" t="s">
        <v>104</v>
      </c>
      <c r="AL66" s="115" t="s">
        <v>105</v>
      </c>
      <c r="AN66" s="113">
        <v>51</v>
      </c>
      <c r="AO66" s="114" t="s">
        <v>104</v>
      </c>
      <c r="AP66" s="115" t="s">
        <v>105</v>
      </c>
    </row>
    <row r="67" spans="2:42" ht="12.5" x14ac:dyDescent="0.25">
      <c r="B67"/>
      <c r="C67"/>
    </row>
    <row r="68" spans="2:42" ht="12.5" x14ac:dyDescent="0.25">
      <c r="B68"/>
      <c r="C68"/>
    </row>
    <row r="69" spans="2:42" ht="12.5" x14ac:dyDescent="0.25">
      <c r="B69"/>
      <c r="C69"/>
    </row>
    <row r="70" spans="2:42" ht="12.5" x14ac:dyDescent="0.25">
      <c r="B70"/>
      <c r="C70"/>
    </row>
    <row r="71" spans="2:42" ht="12.5" x14ac:dyDescent="0.25">
      <c r="B71"/>
      <c r="C71"/>
    </row>
    <row r="72" spans="2:42" ht="12.5" x14ac:dyDescent="0.25">
      <c r="B72"/>
      <c r="C72"/>
    </row>
    <row r="73" spans="2:42" ht="12.5" x14ac:dyDescent="0.25">
      <c r="B73"/>
      <c r="C73"/>
    </row>
    <row r="74" spans="2:42" ht="12.5" x14ac:dyDescent="0.25">
      <c r="B74"/>
      <c r="C74"/>
    </row>
    <row r="75" spans="2:42" ht="12.5" x14ac:dyDescent="0.25">
      <c r="B75"/>
      <c r="C75"/>
    </row>
    <row r="76" spans="2:42" ht="12.5" x14ac:dyDescent="0.25">
      <c r="B76"/>
      <c r="C76"/>
    </row>
    <row r="77" spans="2:42" ht="12.5" x14ac:dyDescent="0.25">
      <c r="B77"/>
      <c r="C77"/>
      <c r="S77"/>
      <c r="AA77"/>
    </row>
    <row r="78" spans="2:42" ht="12.5" x14ac:dyDescent="0.25">
      <c r="B78"/>
      <c r="C78"/>
      <c r="T78"/>
      <c r="W78"/>
      <c r="X78"/>
      <c r="AB78"/>
      <c r="AE78"/>
      <c r="AF78"/>
    </row>
    <row r="79" spans="2:42" ht="12.5" x14ac:dyDescent="0.25">
      <c r="B79"/>
      <c r="C79"/>
      <c r="T79"/>
      <c r="W79"/>
      <c r="X79"/>
      <c r="AB79"/>
      <c r="AE79"/>
      <c r="AF79"/>
    </row>
    <row r="80" spans="2:42" ht="12.5" x14ac:dyDescent="0.25">
      <c r="B80"/>
      <c r="C80"/>
      <c r="T80"/>
      <c r="W80"/>
      <c r="X80"/>
      <c r="AB80"/>
      <c r="AE80"/>
      <c r="AF80"/>
    </row>
    <row r="81" spans="2:32" ht="12.5" x14ac:dyDescent="0.25">
      <c r="B81"/>
      <c r="C81"/>
      <c r="T81"/>
      <c r="W81"/>
      <c r="X81"/>
      <c r="AB81"/>
      <c r="AE81"/>
      <c r="AF81"/>
    </row>
    <row r="82" spans="2:32" ht="12.5" x14ac:dyDescent="0.25">
      <c r="B82"/>
      <c r="C82"/>
      <c r="T82"/>
      <c r="W82"/>
      <c r="X82"/>
      <c r="AB82"/>
      <c r="AE82"/>
      <c r="AF82"/>
    </row>
    <row r="83" spans="2:32" ht="12.5" x14ac:dyDescent="0.25">
      <c r="B83"/>
      <c r="C83"/>
      <c r="T83"/>
      <c r="W83"/>
      <c r="X83"/>
      <c r="AB83"/>
      <c r="AE83"/>
      <c r="AF83"/>
    </row>
    <row r="84" spans="2:32" ht="12.5" x14ac:dyDescent="0.25">
      <c r="B84"/>
      <c r="C84"/>
      <c r="T84"/>
      <c r="W84"/>
      <c r="X84"/>
      <c r="AB84"/>
      <c r="AE84"/>
      <c r="AF84"/>
    </row>
    <row r="85" spans="2:32" ht="12.5" x14ac:dyDescent="0.25">
      <c r="B85"/>
      <c r="C85"/>
      <c r="T85"/>
      <c r="W85"/>
      <c r="X85"/>
      <c r="AB85"/>
      <c r="AE85"/>
      <c r="AF85"/>
    </row>
    <row r="86" spans="2:32" ht="12.5" x14ac:dyDescent="0.25">
      <c r="B86"/>
      <c r="C86"/>
      <c r="T86"/>
      <c r="W86"/>
      <c r="X86"/>
      <c r="AB86"/>
      <c r="AE86"/>
      <c r="AF86"/>
    </row>
    <row r="87" spans="2:32" ht="12.5" x14ac:dyDescent="0.25">
      <c r="B87"/>
      <c r="C87"/>
      <c r="T87"/>
      <c r="W87"/>
      <c r="X87"/>
      <c r="AB87"/>
      <c r="AE87"/>
      <c r="AF87"/>
    </row>
    <row r="88" spans="2:32" ht="12.5" x14ac:dyDescent="0.25">
      <c r="B88"/>
      <c r="C88"/>
      <c r="T88"/>
      <c r="W88"/>
      <c r="X88"/>
      <c r="AB88"/>
      <c r="AE88"/>
      <c r="AF88"/>
    </row>
    <row r="89" spans="2:32" ht="12.5" x14ac:dyDescent="0.25">
      <c r="B89"/>
      <c r="C89"/>
      <c r="T89"/>
      <c r="W89"/>
      <c r="X89"/>
      <c r="AB89"/>
      <c r="AE89"/>
      <c r="AF89"/>
    </row>
    <row r="90" spans="2:32" ht="12.5" x14ac:dyDescent="0.25">
      <c r="B90"/>
      <c r="C90"/>
      <c r="T90"/>
      <c r="W90"/>
      <c r="X90"/>
      <c r="AB90"/>
      <c r="AE90"/>
      <c r="AF90"/>
    </row>
    <row r="91" spans="2:32" ht="12.5" x14ac:dyDescent="0.25">
      <c r="B91"/>
      <c r="C91"/>
      <c r="T91"/>
      <c r="W91"/>
      <c r="X91"/>
      <c r="AB91"/>
      <c r="AE91"/>
      <c r="AF91"/>
    </row>
    <row r="92" spans="2:32" ht="12.5" x14ac:dyDescent="0.25">
      <c r="B92"/>
      <c r="C92"/>
      <c r="T92"/>
      <c r="W92"/>
      <c r="X92"/>
      <c r="AB92"/>
      <c r="AE92"/>
      <c r="AF92"/>
    </row>
    <row r="93" spans="2:32" ht="12.5" x14ac:dyDescent="0.25">
      <c r="B93"/>
      <c r="C93"/>
      <c r="T93"/>
      <c r="W93"/>
      <c r="X93"/>
      <c r="AB93"/>
      <c r="AE93"/>
      <c r="AF93"/>
    </row>
    <row r="94" spans="2:32" ht="12.5" x14ac:dyDescent="0.25">
      <c r="B94"/>
      <c r="C94"/>
      <c r="T94"/>
      <c r="W94"/>
      <c r="X94"/>
      <c r="AB94"/>
      <c r="AE94"/>
      <c r="AF94"/>
    </row>
    <row r="95" spans="2:32" ht="12.5" x14ac:dyDescent="0.25">
      <c r="B95"/>
      <c r="C95"/>
      <c r="T95"/>
      <c r="W95"/>
      <c r="X95"/>
      <c r="AB95"/>
      <c r="AE95"/>
      <c r="AF95"/>
    </row>
    <row r="96" spans="2:32" ht="12.5" x14ac:dyDescent="0.25">
      <c r="B96"/>
      <c r="C96"/>
      <c r="T96"/>
      <c r="W96"/>
      <c r="X96"/>
      <c r="AB96"/>
      <c r="AE96"/>
      <c r="AF96"/>
    </row>
    <row r="97" spans="2:32" ht="12.5" x14ac:dyDescent="0.25">
      <c r="B97"/>
      <c r="C97"/>
      <c r="T97"/>
      <c r="W97"/>
      <c r="X97"/>
      <c r="AB97"/>
      <c r="AE97"/>
      <c r="AF97"/>
    </row>
    <row r="98" spans="2:32" ht="12.5" x14ac:dyDescent="0.25">
      <c r="B98" s="31"/>
      <c r="C98" s="31"/>
      <c r="T98"/>
      <c r="W98"/>
      <c r="X98"/>
      <c r="AB98"/>
      <c r="AE98"/>
      <c r="AF98"/>
    </row>
    <row r="99" spans="2:32" ht="12.5" x14ac:dyDescent="0.25">
      <c r="B99" s="31"/>
      <c r="C99" s="31"/>
      <c r="T99"/>
      <c r="W99"/>
      <c r="X99"/>
      <c r="AB99"/>
      <c r="AE99"/>
      <c r="AF99"/>
    </row>
    <row r="100" spans="2:32" ht="12.5" x14ac:dyDescent="0.25">
      <c r="T100"/>
      <c r="W100"/>
      <c r="X100"/>
      <c r="AB100"/>
      <c r="AE100"/>
      <c r="AF100"/>
    </row>
    <row r="101" spans="2:32" ht="12.5" x14ac:dyDescent="0.25">
      <c r="T101"/>
      <c r="W101"/>
      <c r="X101"/>
      <c r="AB101"/>
      <c r="AE101"/>
      <c r="AF101"/>
    </row>
    <row r="102" spans="2:32" ht="12.5" x14ac:dyDescent="0.25">
      <c r="T102"/>
      <c r="W102"/>
      <c r="X102"/>
      <c r="AB102"/>
      <c r="AE102"/>
      <c r="AF102"/>
    </row>
    <row r="103" spans="2:32" ht="12.5" x14ac:dyDescent="0.25">
      <c r="T103"/>
      <c r="W103"/>
      <c r="X103"/>
      <c r="AB103"/>
      <c r="AE103"/>
      <c r="AF103"/>
    </row>
    <row r="104" spans="2:32" ht="12.5" x14ac:dyDescent="0.25">
      <c r="T104"/>
      <c r="W104"/>
      <c r="X104"/>
      <c r="AB104"/>
      <c r="AE104"/>
      <c r="AF104"/>
    </row>
    <row r="105" spans="2:32" ht="12.5" x14ac:dyDescent="0.25">
      <c r="T105"/>
      <c r="W105"/>
      <c r="X105"/>
      <c r="AB105"/>
      <c r="AE105"/>
      <c r="AF105"/>
    </row>
    <row r="106" spans="2:32" ht="12.5" x14ac:dyDescent="0.25">
      <c r="T106"/>
      <c r="W106"/>
      <c r="X106"/>
      <c r="AB106"/>
      <c r="AE106"/>
      <c r="AF106"/>
    </row>
  </sheetData>
  <sheetProtection algorithmName="SHA-512" hashValue="b5AsBM1IrETGU+OoStrTbDJiby1/gzZQeIRDKT4Fzu/sbtfQ4bO3t5YtpK3qZUVCTb9mpZjzbr+uCKRV0H3TJA==" saltValue="0vpYBSuy/F0pgb93jSTiVA==" spinCount="100000" sheet="1" objects="1" scenarios="1"/>
  <sortState xmlns:xlrd2="http://schemas.microsoft.com/office/spreadsheetml/2017/richdata2" ref="A2:C17">
    <sortCondition ref="A2"/>
  </sortState>
  <mergeCells count="11">
    <mergeCell ref="AJ13:AL13"/>
    <mergeCell ref="AN13:AP13"/>
    <mergeCell ref="AF13:AH13"/>
    <mergeCell ref="D7:F10"/>
    <mergeCell ref="L13:N13"/>
    <mergeCell ref="P13:R13"/>
    <mergeCell ref="T13:V13"/>
    <mergeCell ref="X13:Z13"/>
    <mergeCell ref="AB13:AD13"/>
    <mergeCell ref="D13:F13"/>
    <mergeCell ref="H13:J13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15"/>
  <sheetViews>
    <sheetView workbookViewId="0">
      <selection activeCell="C13" sqref="C13"/>
    </sheetView>
  </sheetViews>
  <sheetFormatPr defaultColWidth="9.1796875" defaultRowHeight="11.5" x14ac:dyDescent="0.25"/>
  <cols>
    <col min="1" max="1" width="44.26953125" style="30" customWidth="1"/>
    <col min="2" max="2" width="12.7265625" style="30" customWidth="1"/>
    <col min="3" max="3" width="9.1796875" style="30"/>
    <col min="4" max="4" width="12.7265625" style="30" customWidth="1"/>
    <col min="5" max="5" width="9.1796875" style="30"/>
    <col min="6" max="6" width="12.54296875" style="30" customWidth="1"/>
    <col min="7" max="7" width="9.1796875" style="30"/>
    <col min="8" max="8" width="12.7265625" style="30" customWidth="1"/>
    <col min="9" max="9" width="9.1796875" style="30"/>
    <col min="10" max="10" width="12.54296875" style="30" customWidth="1"/>
    <col min="11" max="11" width="9.1796875" style="30"/>
    <col min="12" max="12" width="12.7265625" style="30" customWidth="1"/>
    <col min="13" max="13" width="9.1796875" style="30"/>
    <col min="14" max="14" width="12.54296875" style="30" customWidth="1"/>
    <col min="15" max="15" width="9.1796875" style="30"/>
    <col min="16" max="16" width="12.7265625" style="30" customWidth="1"/>
    <col min="17" max="17" width="9.1796875" style="30"/>
    <col min="18" max="18" width="12.54296875" style="30" customWidth="1"/>
    <col min="19" max="19" width="9.1796875" style="30"/>
    <col min="20" max="20" width="12.7265625" style="30" customWidth="1"/>
    <col min="21" max="21" width="9.1796875" style="30"/>
    <col min="22" max="22" width="12.54296875" style="30" customWidth="1"/>
    <col min="23" max="23" width="9.1796875" style="30"/>
    <col min="24" max="24" width="12.7265625" style="30" customWidth="1"/>
    <col min="25" max="25" width="9.1796875" style="30"/>
    <col min="26" max="26" width="12.54296875" style="30" customWidth="1"/>
    <col min="27" max="27" width="9.1796875" style="30"/>
    <col min="28" max="28" width="12.7265625" style="30" customWidth="1"/>
    <col min="29" max="29" width="9.1796875" style="30"/>
    <col min="30" max="30" width="12.54296875" style="30" customWidth="1"/>
    <col min="31" max="31" width="9.1796875" style="30"/>
    <col min="32" max="32" width="12.7265625" style="30" customWidth="1"/>
    <col min="33" max="33" width="9.1796875" style="30"/>
    <col min="34" max="34" width="12.54296875" style="30" customWidth="1"/>
    <col min="35" max="16384" width="9.1796875" style="30"/>
  </cols>
  <sheetData>
    <row r="1" spans="1:42" x14ac:dyDescent="0.25">
      <c r="B1" s="30" t="s">
        <v>43</v>
      </c>
      <c r="C1" s="30" t="s">
        <v>13</v>
      </c>
    </row>
    <row r="2" spans="1:42" ht="13.5" x14ac:dyDescent="0.3">
      <c r="A2" s="36" t="s">
        <v>221</v>
      </c>
      <c r="B2" s="88" t="str">
        <f>VLOOKUP(Score_CITO_Rek,Rekenen_Wiskunde_E4M5_cito3.0,2)</f>
        <v>&lt; 119</v>
      </c>
      <c r="C2" s="88" t="str">
        <f>VLOOKUP(Score_CITO_Rek,Rekenen_Wiskunde_E4M5_cito3.0,3)</f>
        <v>&lt;6**</v>
      </c>
    </row>
    <row r="3" spans="1:42" ht="13.5" x14ac:dyDescent="0.3">
      <c r="A3" s="36" t="s">
        <v>224</v>
      </c>
      <c r="B3" s="88" t="str">
        <f>VLOOKUP(Score_CITO_Rek,Rekenen_Wiskunde_E5_cito3.0,2)</f>
        <v>&lt; 111</v>
      </c>
      <c r="C3" s="88" t="str">
        <f>VLOOKUP(Score_CITO_Rek,Rekenen_Wiskunde_E5_cito3.0,3)</f>
        <v>&lt;5**</v>
      </c>
    </row>
    <row r="4" spans="1:42" ht="13.5" x14ac:dyDescent="0.3">
      <c r="A4" s="36" t="s">
        <v>225</v>
      </c>
      <c r="B4" s="88" t="str">
        <f>VLOOKUP(Score_CITO_Rek,Rekenen_Wiskunde_E5M6_cito3.0,2)</f>
        <v>&lt; 121</v>
      </c>
      <c r="C4" s="88" t="str">
        <f>VLOOKUP(Score_CITO_Rek,Rekenen_Wiskunde_E5M6_cito3.0,3)</f>
        <v>&lt;6**</v>
      </c>
    </row>
    <row r="5" spans="1:42" ht="13.5" x14ac:dyDescent="0.3">
      <c r="A5" s="36" t="s">
        <v>228</v>
      </c>
      <c r="B5" s="88" t="str">
        <f>VLOOKUP(Score_CITO_Rek,Rekenen_Wiskunde_E6_cito3.0,2)</f>
        <v>&lt; 127</v>
      </c>
      <c r="C5" s="88" t="str">
        <f>VLOOKUP(Score_CITO_Rek,Rekenen_Wiskunde_E6_cito3.0,3)</f>
        <v>&lt;7**</v>
      </c>
    </row>
    <row r="6" spans="1:42" ht="13.5" x14ac:dyDescent="0.3">
      <c r="A6" s="36" t="s">
        <v>276</v>
      </c>
      <c r="B6" s="88" t="str">
        <f>VLOOKUP(Score_CITO_Rek,Rekenen_Wiskunde_E7_cito3.0,2)</f>
        <v>&lt;175</v>
      </c>
      <c r="C6" s="88" t="str">
        <f>VLOOKUP(Score_CITO_Rek,Rekenen_Wiskunde_E7_cito3.0,3)</f>
        <v>&lt;19**</v>
      </c>
    </row>
    <row r="7" spans="1:42" ht="12.75" customHeight="1" x14ac:dyDescent="0.3">
      <c r="A7" s="36" t="s">
        <v>222</v>
      </c>
      <c r="B7" s="88" t="str">
        <f>VLOOKUP(Score_CITO_Rek,Rekenen_wiskunde_M5_cito3.0,2)</f>
        <v>&lt; 121</v>
      </c>
      <c r="C7" s="88" t="str">
        <f>VLOOKUP(Score_CITO_Rek,Rekenen_wiskunde_M5_cito3.0,3)</f>
        <v>&lt;6**</v>
      </c>
    </row>
    <row r="8" spans="1:42" ht="12.75" customHeight="1" x14ac:dyDescent="0.3">
      <c r="A8" s="36" t="s">
        <v>223</v>
      </c>
      <c r="B8" s="88" t="str">
        <f>VLOOKUP(Score_CITO_Rek,Rekenen_Wiskunde_M5E5_cito3.0,2)</f>
        <v>&lt; 119</v>
      </c>
      <c r="C8" s="88" t="str">
        <f>VLOOKUP(Score_CITO_Rek,Rekenen_Wiskunde_M5E5_cito3.0,3)</f>
        <v>&lt;5**</v>
      </c>
    </row>
    <row r="9" spans="1:42" ht="12.75" customHeight="1" x14ac:dyDescent="0.3">
      <c r="A9" s="36" t="s">
        <v>226</v>
      </c>
      <c r="B9" s="88" t="str">
        <f>VLOOKUP(Score_CITO_Rek,Rekenen_wiskunde_M6_cito3.0,2)</f>
        <v>&lt; 121</v>
      </c>
      <c r="C9" s="88" t="str">
        <f>VLOOKUP(Score_CITO_Rek,Rekenen_wiskunde_M6_cito3.0,3)</f>
        <v>&lt;7**</v>
      </c>
    </row>
    <row r="10" spans="1:42" ht="13.5" x14ac:dyDescent="0.3">
      <c r="A10" s="36" t="s">
        <v>227</v>
      </c>
      <c r="B10" s="88" t="str">
        <f>VLOOKUP(Score_CITO_Rek,Rekenen_Wiskunde_M6E6_cito3.0,2)</f>
        <v>&lt; 121</v>
      </c>
      <c r="C10" s="88" t="str">
        <f>VLOOKUP(Score_CITO_Rek,Rekenen_Wiskunde_M6E6_cito3.0,3)</f>
        <v>&lt;6**</v>
      </c>
    </row>
    <row r="11" spans="1:42" ht="14.5" x14ac:dyDescent="0.35">
      <c r="A11" s="36" t="s">
        <v>275</v>
      </c>
      <c r="B11" s="88" t="str">
        <f>VLOOKUP(Score_CITO_Rek,Rekenen_wiskunde_M7_cito3.0,2)</f>
        <v>&lt;164</v>
      </c>
      <c r="C11" s="88" t="str">
        <f>VLOOKUP(Score_CITO_Rek,Rekenen_wiskunde_M7_cito3.0,3)</f>
        <v>&lt;15**</v>
      </c>
    </row>
    <row r="12" spans="1:42" ht="13.5" x14ac:dyDescent="0.3">
      <c r="A12" s="36"/>
      <c r="D12" s="30" t="s">
        <v>306</v>
      </c>
      <c r="H12" s="30" t="s">
        <v>306</v>
      </c>
      <c r="L12" s="30" t="s">
        <v>306</v>
      </c>
      <c r="P12" s="30" t="s">
        <v>306</v>
      </c>
      <c r="T12" s="30" t="s">
        <v>306</v>
      </c>
      <c r="X12" s="30" t="s">
        <v>306</v>
      </c>
      <c r="AB12" s="30" t="s">
        <v>306</v>
      </c>
      <c r="AF12" s="30" t="s">
        <v>322</v>
      </c>
      <c r="AH12" s="30" t="s">
        <v>13</v>
      </c>
      <c r="AJ12" s="30" t="s">
        <v>323</v>
      </c>
      <c r="AN12" s="30" t="s">
        <v>323</v>
      </c>
    </row>
    <row r="13" spans="1:42" ht="27" x14ac:dyDescent="0.3">
      <c r="A13" s="36"/>
      <c r="B13"/>
      <c r="C13"/>
      <c r="D13" s="169" t="s">
        <v>234</v>
      </c>
      <c r="E13" s="169"/>
      <c r="F13" s="169"/>
    </row>
    <row r="14" spans="1:42" ht="12.5" x14ac:dyDescent="0.25">
      <c r="B14"/>
      <c r="C14"/>
      <c r="D14" s="84" t="s">
        <v>176</v>
      </c>
      <c r="H14" s="84" t="s">
        <v>176</v>
      </c>
      <c r="L14" s="84" t="s">
        <v>176</v>
      </c>
      <c r="P14" s="84" t="s">
        <v>176</v>
      </c>
      <c r="T14" s="84" t="s">
        <v>176</v>
      </c>
      <c r="X14" s="84" t="s">
        <v>176</v>
      </c>
      <c r="AB14" s="84" t="s">
        <v>176</v>
      </c>
      <c r="AF14" s="84" t="s">
        <v>176</v>
      </c>
      <c r="AJ14" s="84" t="s">
        <v>176</v>
      </c>
      <c r="AN14" s="84" t="s">
        <v>176</v>
      </c>
    </row>
    <row r="15" spans="1:42" ht="15.5" x14ac:dyDescent="0.35">
      <c r="B15"/>
      <c r="C15"/>
      <c r="D15" s="163" t="s">
        <v>229</v>
      </c>
      <c r="E15" s="164"/>
      <c r="F15" s="165"/>
      <c r="H15" s="163" t="s">
        <v>230</v>
      </c>
      <c r="I15" s="164"/>
      <c r="J15" s="165"/>
      <c r="L15" s="163" t="s">
        <v>231</v>
      </c>
      <c r="M15" s="164"/>
      <c r="N15" s="165"/>
      <c r="P15" s="163" t="s">
        <v>179</v>
      </c>
      <c r="Q15" s="164"/>
      <c r="R15" s="165"/>
      <c r="T15" s="163" t="s">
        <v>232</v>
      </c>
      <c r="U15" s="164"/>
      <c r="V15" s="165"/>
      <c r="X15" s="163" t="s">
        <v>115</v>
      </c>
      <c r="Y15" s="164"/>
      <c r="Z15" s="165"/>
      <c r="AB15" s="163" t="s">
        <v>233</v>
      </c>
      <c r="AC15" s="164"/>
      <c r="AD15" s="165"/>
      <c r="AF15" s="163" t="s">
        <v>180</v>
      </c>
      <c r="AG15" s="164"/>
      <c r="AH15" s="165"/>
      <c r="AJ15" s="163" t="s">
        <v>116</v>
      </c>
      <c r="AK15" s="164"/>
      <c r="AL15" s="165"/>
      <c r="AN15" s="163" t="s">
        <v>262</v>
      </c>
      <c r="AO15" s="164"/>
      <c r="AP15" s="165"/>
    </row>
    <row r="16" spans="1:42" ht="81.75" customHeight="1" x14ac:dyDescent="0.25">
      <c r="B16"/>
      <c r="C16"/>
      <c r="D16" s="38" t="s">
        <v>95</v>
      </c>
      <c r="E16" s="38" t="s">
        <v>43</v>
      </c>
      <c r="F16" s="38" t="s">
        <v>117</v>
      </c>
      <c r="H16" s="38" t="s">
        <v>95</v>
      </c>
      <c r="I16" s="38" t="s">
        <v>43</v>
      </c>
      <c r="J16" s="38" t="s">
        <v>117</v>
      </c>
      <c r="L16" s="38" t="s">
        <v>95</v>
      </c>
      <c r="M16" s="38" t="s">
        <v>43</v>
      </c>
      <c r="N16" s="38" t="s">
        <v>117</v>
      </c>
      <c r="P16" s="38" t="s">
        <v>95</v>
      </c>
      <c r="Q16" s="38" t="s">
        <v>43</v>
      </c>
      <c r="R16" s="38" t="s">
        <v>117</v>
      </c>
      <c r="T16" s="38" t="s">
        <v>95</v>
      </c>
      <c r="U16" s="38" t="s">
        <v>43</v>
      </c>
      <c r="V16" s="38" t="s">
        <v>117</v>
      </c>
      <c r="X16" s="38" t="s">
        <v>95</v>
      </c>
      <c r="Y16" s="38" t="s">
        <v>43</v>
      </c>
      <c r="Z16" s="38" t="s">
        <v>117</v>
      </c>
      <c r="AB16" s="38" t="s">
        <v>95</v>
      </c>
      <c r="AC16" s="38" t="s">
        <v>43</v>
      </c>
      <c r="AD16" s="38" t="s">
        <v>117</v>
      </c>
      <c r="AF16" s="38" t="s">
        <v>95</v>
      </c>
      <c r="AG16" s="38" t="s">
        <v>43</v>
      </c>
      <c r="AH16" s="38" t="s">
        <v>117</v>
      </c>
      <c r="AJ16" s="38" t="s">
        <v>95</v>
      </c>
      <c r="AK16" s="38" t="s">
        <v>43</v>
      </c>
      <c r="AL16" s="38" t="s">
        <v>117</v>
      </c>
      <c r="AN16" s="38" t="s">
        <v>95</v>
      </c>
      <c r="AO16" s="38" t="s">
        <v>43</v>
      </c>
      <c r="AP16" s="38" t="s">
        <v>117</v>
      </c>
    </row>
    <row r="17" spans="2:42" ht="12.5" x14ac:dyDescent="0.25">
      <c r="B17"/>
      <c r="C17"/>
      <c r="D17" s="91">
        <v>0</v>
      </c>
      <c r="E17" s="85" t="s">
        <v>235</v>
      </c>
      <c r="F17" s="93" t="s">
        <v>107</v>
      </c>
      <c r="H17" s="91">
        <v>0</v>
      </c>
      <c r="I17" s="85" t="s">
        <v>237</v>
      </c>
      <c r="J17" s="93" t="s">
        <v>107</v>
      </c>
      <c r="K17" s="31"/>
      <c r="L17" s="91">
        <v>0</v>
      </c>
      <c r="M17" s="85" t="s">
        <v>235</v>
      </c>
      <c r="N17" s="93" t="s">
        <v>108</v>
      </c>
      <c r="O17" s="31"/>
      <c r="P17" s="91">
        <v>0</v>
      </c>
      <c r="Q17" s="85" t="s">
        <v>240</v>
      </c>
      <c r="R17" s="93" t="s">
        <v>108</v>
      </c>
      <c r="T17" s="91">
        <v>0</v>
      </c>
      <c r="U17" s="85" t="s">
        <v>237</v>
      </c>
      <c r="V17" s="93" t="s">
        <v>107</v>
      </c>
      <c r="X17" s="91">
        <v>0</v>
      </c>
      <c r="Y17" s="85" t="s">
        <v>237</v>
      </c>
      <c r="Z17" s="93" t="s">
        <v>109</v>
      </c>
      <c r="AB17" s="91">
        <v>0</v>
      </c>
      <c r="AC17" s="85" t="s">
        <v>237</v>
      </c>
      <c r="AD17" s="93" t="s">
        <v>107</v>
      </c>
      <c r="AF17" s="91">
        <v>0</v>
      </c>
      <c r="AG17" s="85" t="s">
        <v>244</v>
      </c>
      <c r="AH17" s="93" t="s">
        <v>109</v>
      </c>
      <c r="AJ17" s="91">
        <v>0</v>
      </c>
      <c r="AK17" s="85" t="s">
        <v>272</v>
      </c>
      <c r="AL17" s="93" t="s">
        <v>258</v>
      </c>
      <c r="AN17" s="91">
        <v>0</v>
      </c>
      <c r="AO17" s="85" t="s">
        <v>267</v>
      </c>
      <c r="AP17" s="93" t="s">
        <v>264</v>
      </c>
    </row>
    <row r="18" spans="2:42" ht="12.5" x14ac:dyDescent="0.25">
      <c r="B18"/>
      <c r="C18"/>
      <c r="D18" s="92">
        <v>1</v>
      </c>
      <c r="E18" s="37" t="s">
        <v>235</v>
      </c>
      <c r="F18" s="16" t="s">
        <v>107</v>
      </c>
      <c r="H18" s="92">
        <v>1</v>
      </c>
      <c r="I18" s="37" t="s">
        <v>237</v>
      </c>
      <c r="J18" s="16" t="s">
        <v>107</v>
      </c>
      <c r="K18" s="31"/>
      <c r="L18" s="92">
        <v>1</v>
      </c>
      <c r="M18" s="37" t="s">
        <v>235</v>
      </c>
      <c r="N18" s="16" t="s">
        <v>108</v>
      </c>
      <c r="O18" s="31"/>
      <c r="P18" s="92">
        <v>1</v>
      </c>
      <c r="Q18" s="37" t="s">
        <v>240</v>
      </c>
      <c r="R18" s="16" t="s">
        <v>108</v>
      </c>
      <c r="T18" s="92">
        <v>1</v>
      </c>
      <c r="U18" s="37" t="s">
        <v>237</v>
      </c>
      <c r="V18" s="16" t="s">
        <v>107</v>
      </c>
      <c r="X18" s="92">
        <v>1</v>
      </c>
      <c r="Y18" s="37" t="s">
        <v>237</v>
      </c>
      <c r="Z18" s="16" t="s">
        <v>109</v>
      </c>
      <c r="AB18" s="92">
        <v>1</v>
      </c>
      <c r="AC18" s="37" t="s">
        <v>237</v>
      </c>
      <c r="AD18" s="16" t="s">
        <v>107</v>
      </c>
      <c r="AF18" s="92">
        <v>1</v>
      </c>
      <c r="AG18" s="37" t="s">
        <v>244</v>
      </c>
      <c r="AH18" s="16" t="s">
        <v>109</v>
      </c>
      <c r="AJ18" s="92">
        <v>1</v>
      </c>
      <c r="AK18" s="85" t="s">
        <v>272</v>
      </c>
      <c r="AL18" s="16" t="s">
        <v>258</v>
      </c>
      <c r="AN18" s="92">
        <v>1</v>
      </c>
      <c r="AO18" s="37" t="s">
        <v>268</v>
      </c>
      <c r="AP18" s="16" t="s">
        <v>264</v>
      </c>
    </row>
    <row r="19" spans="2:42" ht="12.5" x14ac:dyDescent="0.25">
      <c r="B19"/>
      <c r="C19"/>
      <c r="D19" s="92">
        <v>2</v>
      </c>
      <c r="E19" s="37" t="s">
        <v>235</v>
      </c>
      <c r="F19" s="16" t="s">
        <v>107</v>
      </c>
      <c r="H19" s="92">
        <v>2</v>
      </c>
      <c r="I19" s="37" t="s">
        <v>237</v>
      </c>
      <c r="J19" s="16" t="s">
        <v>107</v>
      </c>
      <c r="K19" s="31"/>
      <c r="L19" s="92">
        <v>2</v>
      </c>
      <c r="M19" s="37" t="s">
        <v>235</v>
      </c>
      <c r="N19" s="16" t="s">
        <v>108</v>
      </c>
      <c r="O19" s="31"/>
      <c r="P19" s="92">
        <v>2</v>
      </c>
      <c r="Q19" s="37" t="s">
        <v>240</v>
      </c>
      <c r="R19" s="16" t="s">
        <v>108</v>
      </c>
      <c r="T19" s="92">
        <v>2</v>
      </c>
      <c r="U19" s="37" t="s">
        <v>237</v>
      </c>
      <c r="V19" s="16" t="s">
        <v>107</v>
      </c>
      <c r="X19" s="92">
        <v>2</v>
      </c>
      <c r="Y19" s="37" t="s">
        <v>237</v>
      </c>
      <c r="Z19" s="16" t="s">
        <v>109</v>
      </c>
      <c r="AB19" s="92">
        <v>2</v>
      </c>
      <c r="AC19" s="37" t="s">
        <v>237</v>
      </c>
      <c r="AD19" s="16" t="s">
        <v>107</v>
      </c>
      <c r="AF19" s="92">
        <v>2</v>
      </c>
      <c r="AG19" s="37" t="s">
        <v>244</v>
      </c>
      <c r="AH19" s="16" t="s">
        <v>109</v>
      </c>
      <c r="AJ19" s="92">
        <v>2</v>
      </c>
      <c r="AK19" s="85" t="s">
        <v>272</v>
      </c>
      <c r="AL19" s="16" t="s">
        <v>258</v>
      </c>
      <c r="AN19" s="92">
        <v>2</v>
      </c>
      <c r="AO19" s="37" t="s">
        <v>269</v>
      </c>
      <c r="AP19" s="16" t="s">
        <v>264</v>
      </c>
    </row>
    <row r="20" spans="2:42" ht="12.5" x14ac:dyDescent="0.25">
      <c r="B20"/>
      <c r="C20"/>
      <c r="D20" s="92">
        <v>3</v>
      </c>
      <c r="E20" s="37" t="s">
        <v>235</v>
      </c>
      <c r="F20" s="16" t="s">
        <v>107</v>
      </c>
      <c r="H20" s="92">
        <v>3</v>
      </c>
      <c r="I20" s="37" t="s">
        <v>237</v>
      </c>
      <c r="J20" s="16" t="s">
        <v>107</v>
      </c>
      <c r="K20" s="31"/>
      <c r="L20" s="92">
        <v>3</v>
      </c>
      <c r="M20" s="37" t="s">
        <v>235</v>
      </c>
      <c r="N20" s="16" t="s">
        <v>108</v>
      </c>
      <c r="O20" s="31"/>
      <c r="P20" s="92">
        <v>3</v>
      </c>
      <c r="Q20" s="37" t="s">
        <v>240</v>
      </c>
      <c r="R20" s="16" t="s">
        <v>108</v>
      </c>
      <c r="T20" s="92">
        <v>3</v>
      </c>
      <c r="U20" s="37" t="s">
        <v>237</v>
      </c>
      <c r="V20" s="16" t="s">
        <v>107</v>
      </c>
      <c r="X20" s="92">
        <v>3</v>
      </c>
      <c r="Y20" s="37" t="s">
        <v>237</v>
      </c>
      <c r="Z20" s="16" t="s">
        <v>109</v>
      </c>
      <c r="AB20" s="92">
        <v>3</v>
      </c>
      <c r="AC20" s="37" t="s">
        <v>237</v>
      </c>
      <c r="AD20" s="16" t="s">
        <v>107</v>
      </c>
      <c r="AF20" s="92">
        <v>3</v>
      </c>
      <c r="AG20" s="37">
        <v>127</v>
      </c>
      <c r="AH20" s="16" t="s">
        <v>111</v>
      </c>
      <c r="AJ20" s="92">
        <v>3</v>
      </c>
      <c r="AK20" s="85" t="s">
        <v>272</v>
      </c>
      <c r="AL20" s="16" t="s">
        <v>258</v>
      </c>
      <c r="AN20" s="92">
        <v>3</v>
      </c>
      <c r="AO20" s="37" t="s">
        <v>270</v>
      </c>
      <c r="AP20" s="16" t="s">
        <v>264</v>
      </c>
    </row>
    <row r="21" spans="2:42" ht="12.5" x14ac:dyDescent="0.25">
      <c r="B21"/>
      <c r="C21"/>
      <c r="D21" s="92">
        <v>4</v>
      </c>
      <c r="E21" s="37" t="s">
        <v>235</v>
      </c>
      <c r="F21" s="16" t="s">
        <v>107</v>
      </c>
      <c r="H21" s="92">
        <v>4</v>
      </c>
      <c r="I21" s="37" t="s">
        <v>237</v>
      </c>
      <c r="J21" s="16" t="s">
        <v>107</v>
      </c>
      <c r="K21" s="31"/>
      <c r="L21" s="92">
        <v>4</v>
      </c>
      <c r="M21" s="37">
        <v>119</v>
      </c>
      <c r="N21" s="16" t="s">
        <v>110</v>
      </c>
      <c r="O21" s="31"/>
      <c r="P21" s="92">
        <v>4</v>
      </c>
      <c r="Q21" s="37" t="s">
        <v>240</v>
      </c>
      <c r="R21" s="16" t="s">
        <v>108</v>
      </c>
      <c r="T21" s="92">
        <v>4</v>
      </c>
      <c r="U21" s="37" t="s">
        <v>237</v>
      </c>
      <c r="V21" s="16" t="s">
        <v>107</v>
      </c>
      <c r="X21" s="92">
        <v>4</v>
      </c>
      <c r="Y21" s="37">
        <v>121</v>
      </c>
      <c r="Z21" s="16" t="s">
        <v>111</v>
      </c>
      <c r="AB21" s="92">
        <v>4</v>
      </c>
      <c r="AC21" s="37">
        <v>121</v>
      </c>
      <c r="AD21" s="16" t="s">
        <v>113</v>
      </c>
      <c r="AF21" s="92">
        <v>4</v>
      </c>
      <c r="AG21" s="37">
        <v>136</v>
      </c>
      <c r="AH21" s="16" t="s">
        <v>46</v>
      </c>
      <c r="AJ21" s="92">
        <v>4</v>
      </c>
      <c r="AK21" s="85" t="s">
        <v>272</v>
      </c>
      <c r="AL21" s="16" t="s">
        <v>258</v>
      </c>
      <c r="AN21" s="92">
        <v>4</v>
      </c>
      <c r="AO21" s="37" t="s">
        <v>271</v>
      </c>
      <c r="AP21" s="16" t="s">
        <v>264</v>
      </c>
    </row>
    <row r="22" spans="2:42" ht="12.5" x14ac:dyDescent="0.25">
      <c r="B22"/>
      <c r="C22"/>
      <c r="D22" s="92">
        <v>5</v>
      </c>
      <c r="E22" s="37" t="s">
        <v>235</v>
      </c>
      <c r="F22" s="16" t="s">
        <v>107</v>
      </c>
      <c r="H22" s="92">
        <v>5</v>
      </c>
      <c r="I22" s="37">
        <v>121</v>
      </c>
      <c r="J22" s="16" t="s">
        <v>113</v>
      </c>
      <c r="L22" s="92">
        <v>5</v>
      </c>
      <c r="M22" s="37">
        <v>125</v>
      </c>
      <c r="N22" s="16" t="s">
        <v>111</v>
      </c>
      <c r="P22" s="92">
        <v>5</v>
      </c>
      <c r="Q22" s="37">
        <v>111</v>
      </c>
      <c r="R22" s="16" t="s">
        <v>110</v>
      </c>
      <c r="T22" s="92">
        <v>5</v>
      </c>
      <c r="U22" s="37" t="s">
        <v>237</v>
      </c>
      <c r="V22" s="16" t="s">
        <v>107</v>
      </c>
      <c r="X22" s="92">
        <v>5</v>
      </c>
      <c r="Y22" s="37">
        <v>130</v>
      </c>
      <c r="Z22" s="16" t="s">
        <v>112</v>
      </c>
      <c r="AB22" s="92">
        <v>5</v>
      </c>
      <c r="AC22" s="37">
        <v>128</v>
      </c>
      <c r="AD22" s="16" t="s">
        <v>111</v>
      </c>
      <c r="AF22" s="92">
        <v>5</v>
      </c>
      <c r="AG22" s="37">
        <v>142</v>
      </c>
      <c r="AH22" s="16" t="s">
        <v>48</v>
      </c>
      <c r="AJ22" s="92">
        <v>5</v>
      </c>
      <c r="AK22" s="37" t="s">
        <v>272</v>
      </c>
      <c r="AL22" s="16" t="s">
        <v>258</v>
      </c>
      <c r="AN22" s="92">
        <v>5</v>
      </c>
      <c r="AO22" s="37" t="s">
        <v>263</v>
      </c>
      <c r="AP22" s="16" t="s">
        <v>264</v>
      </c>
    </row>
    <row r="23" spans="2:42" ht="12.5" x14ac:dyDescent="0.25">
      <c r="B23"/>
      <c r="C23"/>
      <c r="D23" s="92">
        <v>6</v>
      </c>
      <c r="E23" s="37" t="s">
        <v>235</v>
      </c>
      <c r="F23" s="16" t="s">
        <v>107</v>
      </c>
      <c r="H23" s="92">
        <v>6</v>
      </c>
      <c r="I23" s="37">
        <v>126</v>
      </c>
      <c r="J23" s="16" t="s">
        <v>111</v>
      </c>
      <c r="L23" s="92">
        <v>6</v>
      </c>
      <c r="M23" s="37">
        <v>130</v>
      </c>
      <c r="N23" s="16" t="s">
        <v>112</v>
      </c>
      <c r="P23" s="92">
        <v>6</v>
      </c>
      <c r="Q23" s="37">
        <v>123</v>
      </c>
      <c r="R23" s="16" t="s">
        <v>113</v>
      </c>
      <c r="T23" s="92">
        <v>6</v>
      </c>
      <c r="U23" s="37" t="s">
        <v>237</v>
      </c>
      <c r="V23" s="16" t="s">
        <v>107</v>
      </c>
      <c r="X23" s="92">
        <v>6</v>
      </c>
      <c r="Y23" s="37">
        <v>136</v>
      </c>
      <c r="Z23" s="16" t="s">
        <v>46</v>
      </c>
      <c r="AB23" s="92">
        <v>6</v>
      </c>
      <c r="AC23" s="37">
        <v>133</v>
      </c>
      <c r="AD23" s="16" t="s">
        <v>46</v>
      </c>
      <c r="AF23" s="92">
        <v>6</v>
      </c>
      <c r="AG23" s="37">
        <v>148</v>
      </c>
      <c r="AH23" s="16" t="s">
        <v>49</v>
      </c>
      <c r="AJ23" s="92">
        <v>6</v>
      </c>
      <c r="AK23" s="37">
        <v>164</v>
      </c>
      <c r="AL23" s="16" t="s">
        <v>52</v>
      </c>
      <c r="AN23" s="92">
        <v>6</v>
      </c>
      <c r="AO23" s="37">
        <v>180</v>
      </c>
      <c r="AP23" s="16" t="s">
        <v>56</v>
      </c>
    </row>
    <row r="24" spans="2:42" ht="12.5" x14ac:dyDescent="0.25">
      <c r="B24"/>
      <c r="C24"/>
      <c r="D24" s="92">
        <v>7</v>
      </c>
      <c r="E24" s="37" t="s">
        <v>235</v>
      </c>
      <c r="F24" s="16" t="s">
        <v>107</v>
      </c>
      <c r="H24" s="92">
        <v>7</v>
      </c>
      <c r="I24" s="37">
        <v>131</v>
      </c>
      <c r="J24" s="16" t="s">
        <v>112</v>
      </c>
      <c r="L24" s="92">
        <v>7</v>
      </c>
      <c r="M24" s="37">
        <v>134</v>
      </c>
      <c r="N24" s="16" t="s">
        <v>46</v>
      </c>
      <c r="P24" s="92">
        <v>7</v>
      </c>
      <c r="Q24" s="37">
        <v>127</v>
      </c>
      <c r="R24" s="16" t="s">
        <v>111</v>
      </c>
      <c r="T24" s="92">
        <v>7</v>
      </c>
      <c r="U24" s="37" t="s">
        <v>237</v>
      </c>
      <c r="V24" s="16" t="s">
        <v>107</v>
      </c>
      <c r="X24" s="92">
        <v>7</v>
      </c>
      <c r="Y24" s="37">
        <v>140</v>
      </c>
      <c r="Z24" s="16" t="s">
        <v>47</v>
      </c>
      <c r="AB24" s="92">
        <v>7</v>
      </c>
      <c r="AC24" s="37">
        <v>138</v>
      </c>
      <c r="AD24" s="16" t="s">
        <v>47</v>
      </c>
      <c r="AF24" s="92">
        <v>7</v>
      </c>
      <c r="AG24" s="37">
        <v>152</v>
      </c>
      <c r="AH24" s="16" t="s">
        <v>50</v>
      </c>
      <c r="AJ24" s="92">
        <v>7</v>
      </c>
      <c r="AK24" s="37">
        <v>169</v>
      </c>
      <c r="AL24" s="16" t="s">
        <v>53</v>
      </c>
      <c r="AN24" s="92">
        <v>7</v>
      </c>
      <c r="AO24" s="37">
        <v>184</v>
      </c>
      <c r="AP24" s="16" t="s">
        <v>57</v>
      </c>
    </row>
    <row r="25" spans="2:42" ht="12.5" x14ac:dyDescent="0.25">
      <c r="B25"/>
      <c r="C25"/>
      <c r="D25" s="92">
        <v>8</v>
      </c>
      <c r="E25" s="37" t="s">
        <v>235</v>
      </c>
      <c r="F25" s="16" t="s">
        <v>107</v>
      </c>
      <c r="H25" s="92">
        <v>8</v>
      </c>
      <c r="I25" s="37">
        <v>134</v>
      </c>
      <c r="J25" s="16" t="s">
        <v>46</v>
      </c>
      <c r="L25" s="92">
        <v>8</v>
      </c>
      <c r="M25" s="37">
        <v>138</v>
      </c>
      <c r="N25" s="16" t="s">
        <v>47</v>
      </c>
      <c r="P25" s="92">
        <v>8</v>
      </c>
      <c r="Q25" s="37">
        <v>131</v>
      </c>
      <c r="R25" s="16" t="s">
        <v>112</v>
      </c>
      <c r="T25" s="92">
        <v>8</v>
      </c>
      <c r="U25" s="37">
        <v>121</v>
      </c>
      <c r="V25" s="16" t="s">
        <v>113</v>
      </c>
      <c r="X25" s="92">
        <v>8</v>
      </c>
      <c r="Y25" s="37">
        <v>144</v>
      </c>
      <c r="Z25" s="16" t="s">
        <v>48</v>
      </c>
      <c r="AB25" s="92">
        <v>8</v>
      </c>
      <c r="AC25" s="37">
        <v>143</v>
      </c>
      <c r="AD25" s="16" t="s">
        <v>48</v>
      </c>
      <c r="AF25" s="92">
        <v>8</v>
      </c>
      <c r="AG25" s="37">
        <v>156</v>
      </c>
      <c r="AH25" s="16" t="s">
        <v>51</v>
      </c>
      <c r="AJ25" s="92">
        <v>8</v>
      </c>
      <c r="AK25" s="37">
        <v>173</v>
      </c>
      <c r="AL25" s="16" t="s">
        <v>54</v>
      </c>
      <c r="AN25" s="92">
        <v>8</v>
      </c>
      <c r="AO25" s="37">
        <v>187</v>
      </c>
      <c r="AP25" s="16" t="s">
        <v>58</v>
      </c>
    </row>
    <row r="26" spans="2:42" ht="12.5" x14ac:dyDescent="0.25">
      <c r="B26"/>
      <c r="C26"/>
      <c r="D26" s="92">
        <v>9</v>
      </c>
      <c r="E26" s="37">
        <v>119</v>
      </c>
      <c r="F26" s="16" t="s">
        <v>113</v>
      </c>
      <c r="H26" s="92">
        <v>9</v>
      </c>
      <c r="I26" s="37">
        <v>138</v>
      </c>
      <c r="J26" s="16" t="s">
        <v>47</v>
      </c>
      <c r="L26" s="92">
        <v>9</v>
      </c>
      <c r="M26" s="37">
        <v>141</v>
      </c>
      <c r="N26" s="16" t="s">
        <v>48</v>
      </c>
      <c r="P26" s="92">
        <v>9</v>
      </c>
      <c r="Q26" s="37">
        <v>135</v>
      </c>
      <c r="R26" s="16" t="s">
        <v>46</v>
      </c>
      <c r="T26" s="92">
        <v>9</v>
      </c>
      <c r="U26" s="37">
        <v>125</v>
      </c>
      <c r="V26" s="16" t="s">
        <v>111</v>
      </c>
      <c r="X26" s="92">
        <v>9</v>
      </c>
      <c r="Y26" s="37">
        <v>148</v>
      </c>
      <c r="Z26" s="16" t="s">
        <v>49</v>
      </c>
      <c r="AB26" s="92">
        <v>9</v>
      </c>
      <c r="AC26" s="37">
        <v>147</v>
      </c>
      <c r="AD26" s="16" t="s">
        <v>49</v>
      </c>
      <c r="AF26" s="92">
        <v>9</v>
      </c>
      <c r="AG26" s="37">
        <v>160</v>
      </c>
      <c r="AH26" s="16" t="s">
        <v>51</v>
      </c>
      <c r="AJ26" s="92">
        <v>9</v>
      </c>
      <c r="AK26" s="37">
        <v>176</v>
      </c>
      <c r="AL26" s="16" t="s">
        <v>55</v>
      </c>
      <c r="AN26" s="92">
        <v>9</v>
      </c>
      <c r="AO26" s="37">
        <v>191</v>
      </c>
      <c r="AP26" s="16" t="s">
        <v>59</v>
      </c>
    </row>
    <row r="27" spans="2:42" ht="12.5" x14ac:dyDescent="0.25">
      <c r="B27"/>
      <c r="C27"/>
      <c r="D27" s="92">
        <v>10</v>
      </c>
      <c r="E27" s="37">
        <v>123</v>
      </c>
      <c r="F27" s="16" t="s">
        <v>113</v>
      </c>
      <c r="H27" s="92">
        <v>10</v>
      </c>
      <c r="I27" s="37">
        <v>141</v>
      </c>
      <c r="J27" s="16" t="s">
        <v>47</v>
      </c>
      <c r="L27" s="92">
        <v>10</v>
      </c>
      <c r="M27" s="37">
        <v>145</v>
      </c>
      <c r="N27" s="16" t="s">
        <v>48</v>
      </c>
      <c r="P27" s="92">
        <v>10</v>
      </c>
      <c r="Q27" s="37">
        <v>138</v>
      </c>
      <c r="R27" s="16" t="s">
        <v>47</v>
      </c>
      <c r="T27" s="92">
        <v>10</v>
      </c>
      <c r="U27" s="37">
        <v>129</v>
      </c>
      <c r="V27" s="16" t="s">
        <v>112</v>
      </c>
      <c r="X27" s="92">
        <v>10</v>
      </c>
      <c r="Y27" s="37">
        <v>151</v>
      </c>
      <c r="Z27" s="16">
        <v>13</v>
      </c>
      <c r="AB27" s="92">
        <v>10</v>
      </c>
      <c r="AC27" s="37">
        <v>150</v>
      </c>
      <c r="AD27" s="16" t="s">
        <v>50</v>
      </c>
      <c r="AF27" s="92">
        <v>10</v>
      </c>
      <c r="AG27" s="37">
        <v>163</v>
      </c>
      <c r="AH27" s="16" t="s">
        <v>52</v>
      </c>
      <c r="AJ27" s="92">
        <v>10</v>
      </c>
      <c r="AK27" s="37">
        <v>180</v>
      </c>
      <c r="AL27" s="16" t="s">
        <v>56</v>
      </c>
      <c r="AN27" s="92">
        <v>10</v>
      </c>
      <c r="AO27" s="37">
        <v>193</v>
      </c>
      <c r="AP27" s="16" t="s">
        <v>60</v>
      </c>
    </row>
    <row r="28" spans="2:42" ht="12.5" x14ac:dyDescent="0.25">
      <c r="B28"/>
      <c r="C28"/>
      <c r="D28" s="92">
        <v>11</v>
      </c>
      <c r="E28" s="37">
        <v>126</v>
      </c>
      <c r="F28" s="16" t="s">
        <v>111</v>
      </c>
      <c r="H28" s="92">
        <v>11</v>
      </c>
      <c r="I28" s="37">
        <v>144</v>
      </c>
      <c r="J28" s="16" t="s">
        <v>48</v>
      </c>
      <c r="L28" s="92">
        <v>11</v>
      </c>
      <c r="M28" s="37">
        <v>148</v>
      </c>
      <c r="N28" s="16" t="s">
        <v>49</v>
      </c>
      <c r="P28" s="92">
        <v>11</v>
      </c>
      <c r="Q28" s="37">
        <v>141</v>
      </c>
      <c r="R28" s="16" t="s">
        <v>47</v>
      </c>
      <c r="T28" s="92">
        <v>11</v>
      </c>
      <c r="U28" s="37">
        <v>132</v>
      </c>
      <c r="V28" s="16" t="s">
        <v>112</v>
      </c>
      <c r="X28" s="92">
        <v>11</v>
      </c>
      <c r="Y28" s="37">
        <v>154</v>
      </c>
      <c r="Z28" s="16" t="s">
        <v>50</v>
      </c>
      <c r="AB28" s="92">
        <v>11</v>
      </c>
      <c r="AC28" s="37">
        <v>153</v>
      </c>
      <c r="AD28" s="16" t="s">
        <v>50</v>
      </c>
      <c r="AF28" s="92">
        <v>11</v>
      </c>
      <c r="AG28" s="37">
        <v>166</v>
      </c>
      <c r="AH28" s="16" t="s">
        <v>53</v>
      </c>
      <c r="AJ28" s="92">
        <v>11</v>
      </c>
      <c r="AK28" s="37">
        <v>183</v>
      </c>
      <c r="AL28" s="16" t="s">
        <v>57</v>
      </c>
      <c r="AN28" s="92">
        <v>11</v>
      </c>
      <c r="AO28" s="37">
        <v>196</v>
      </c>
      <c r="AP28" s="16" t="s">
        <v>61</v>
      </c>
    </row>
    <row r="29" spans="2:42" ht="12.5" x14ac:dyDescent="0.25">
      <c r="B29"/>
      <c r="C29"/>
      <c r="D29" s="92">
        <v>12</v>
      </c>
      <c r="E29" s="37">
        <v>129</v>
      </c>
      <c r="F29" s="16" t="s">
        <v>112</v>
      </c>
      <c r="H29" s="92">
        <v>12</v>
      </c>
      <c r="I29" s="37">
        <v>147</v>
      </c>
      <c r="J29" s="16" t="s">
        <v>49</v>
      </c>
      <c r="L29" s="92">
        <v>12</v>
      </c>
      <c r="M29" s="37">
        <v>150</v>
      </c>
      <c r="N29" s="16" t="s">
        <v>50</v>
      </c>
      <c r="P29" s="92">
        <v>12</v>
      </c>
      <c r="Q29" s="37">
        <v>144</v>
      </c>
      <c r="R29" s="16" t="s">
        <v>48</v>
      </c>
      <c r="T29" s="92">
        <v>12</v>
      </c>
      <c r="U29" s="37">
        <v>136</v>
      </c>
      <c r="V29" s="16" t="s">
        <v>46</v>
      </c>
      <c r="X29" s="92">
        <v>12</v>
      </c>
      <c r="Y29" s="37">
        <v>157</v>
      </c>
      <c r="Z29" s="16" t="s">
        <v>51</v>
      </c>
      <c r="AB29" s="92">
        <v>12</v>
      </c>
      <c r="AC29" s="37">
        <v>156</v>
      </c>
      <c r="AD29" s="16" t="s">
        <v>51</v>
      </c>
      <c r="AF29" s="92">
        <v>12</v>
      </c>
      <c r="AG29" s="37">
        <v>169</v>
      </c>
      <c r="AH29" s="16" t="s">
        <v>53</v>
      </c>
      <c r="AJ29" s="92">
        <v>12</v>
      </c>
      <c r="AK29" s="37">
        <v>185</v>
      </c>
      <c r="AL29" s="16" t="s">
        <v>58</v>
      </c>
      <c r="AN29" s="92">
        <v>12</v>
      </c>
      <c r="AO29" s="37">
        <v>198</v>
      </c>
      <c r="AP29" s="16" t="s">
        <v>61</v>
      </c>
    </row>
    <row r="30" spans="2:42" ht="12.5" x14ac:dyDescent="0.25">
      <c r="B30"/>
      <c r="C30"/>
      <c r="D30" s="92">
        <v>13</v>
      </c>
      <c r="E30" s="37">
        <v>132</v>
      </c>
      <c r="F30" s="16" t="s">
        <v>112</v>
      </c>
      <c r="H30" s="92">
        <v>13</v>
      </c>
      <c r="I30" s="37">
        <v>150</v>
      </c>
      <c r="J30" s="16" t="s">
        <v>50</v>
      </c>
      <c r="L30" s="92">
        <v>13</v>
      </c>
      <c r="M30" s="37">
        <v>153</v>
      </c>
      <c r="N30" s="16" t="s">
        <v>50</v>
      </c>
      <c r="P30" s="92">
        <v>13</v>
      </c>
      <c r="Q30" s="37">
        <v>147</v>
      </c>
      <c r="R30" s="16" t="s">
        <v>308</v>
      </c>
      <c r="T30" s="92">
        <v>13</v>
      </c>
      <c r="U30" s="37">
        <v>139</v>
      </c>
      <c r="V30" s="16" t="s">
        <v>47</v>
      </c>
      <c r="X30" s="92">
        <v>13</v>
      </c>
      <c r="Y30" s="37">
        <v>160</v>
      </c>
      <c r="Z30" s="16" t="s">
        <v>51</v>
      </c>
      <c r="AB30" s="92">
        <v>13</v>
      </c>
      <c r="AC30" s="37">
        <v>159</v>
      </c>
      <c r="AD30" s="16" t="s">
        <v>51</v>
      </c>
      <c r="AF30" s="92">
        <v>13</v>
      </c>
      <c r="AG30" s="37">
        <v>172</v>
      </c>
      <c r="AH30" s="16" t="s">
        <v>54</v>
      </c>
      <c r="AJ30" s="92">
        <v>13</v>
      </c>
      <c r="AK30" s="37">
        <v>188</v>
      </c>
      <c r="AL30" s="16" t="s">
        <v>59</v>
      </c>
      <c r="AN30" s="92">
        <v>13</v>
      </c>
      <c r="AO30" s="37">
        <v>201</v>
      </c>
      <c r="AP30" s="16" t="s">
        <v>61</v>
      </c>
    </row>
    <row r="31" spans="2:42" ht="12.5" x14ac:dyDescent="0.25">
      <c r="B31"/>
      <c r="C31"/>
      <c r="D31" s="92">
        <v>14</v>
      </c>
      <c r="E31" s="37">
        <v>135</v>
      </c>
      <c r="F31" s="16" t="s">
        <v>46</v>
      </c>
      <c r="H31" s="92">
        <v>14</v>
      </c>
      <c r="I31" s="37">
        <v>152</v>
      </c>
      <c r="J31" s="16" t="s">
        <v>50</v>
      </c>
      <c r="L31" s="92">
        <v>14</v>
      </c>
      <c r="M31" s="37">
        <v>155</v>
      </c>
      <c r="N31" s="16" t="s">
        <v>51</v>
      </c>
      <c r="P31" s="92">
        <v>14</v>
      </c>
      <c r="Q31" s="37">
        <v>149</v>
      </c>
      <c r="R31" s="16" t="s">
        <v>49</v>
      </c>
      <c r="T31" s="92">
        <v>14</v>
      </c>
      <c r="U31" s="37">
        <v>141</v>
      </c>
      <c r="V31" s="16" t="s">
        <v>47</v>
      </c>
      <c r="X31" s="92">
        <v>14</v>
      </c>
      <c r="Y31" s="37">
        <v>162</v>
      </c>
      <c r="Z31" s="16" t="s">
        <v>52</v>
      </c>
      <c r="AB31" s="92">
        <v>14</v>
      </c>
      <c r="AC31" s="37">
        <v>162</v>
      </c>
      <c r="AD31" s="16" t="s">
        <v>52</v>
      </c>
      <c r="AF31" s="92">
        <v>14</v>
      </c>
      <c r="AG31" s="37">
        <v>174</v>
      </c>
      <c r="AH31" s="16" t="s">
        <v>55</v>
      </c>
      <c r="AJ31" s="92">
        <v>14</v>
      </c>
      <c r="AK31" s="37">
        <v>190</v>
      </c>
      <c r="AL31" s="16" t="s">
        <v>59</v>
      </c>
      <c r="AN31" s="92">
        <v>14</v>
      </c>
      <c r="AO31" s="37">
        <v>203</v>
      </c>
      <c r="AP31" s="16" t="s">
        <v>62</v>
      </c>
    </row>
    <row r="32" spans="2:42" ht="12.5" x14ac:dyDescent="0.25">
      <c r="B32"/>
      <c r="C32"/>
      <c r="D32" s="92">
        <v>15</v>
      </c>
      <c r="E32" s="37">
        <v>138</v>
      </c>
      <c r="F32" s="16" t="s">
        <v>47</v>
      </c>
      <c r="H32" s="92">
        <v>15</v>
      </c>
      <c r="I32" s="37">
        <v>154</v>
      </c>
      <c r="J32" s="16" t="s">
        <v>50</v>
      </c>
      <c r="L32" s="92">
        <v>15</v>
      </c>
      <c r="M32" s="37">
        <v>158</v>
      </c>
      <c r="N32" s="16" t="s">
        <v>51</v>
      </c>
      <c r="P32" s="92">
        <v>15</v>
      </c>
      <c r="Q32" s="37">
        <v>151</v>
      </c>
      <c r="R32" s="16" t="s">
        <v>50</v>
      </c>
      <c r="T32" s="92">
        <v>15</v>
      </c>
      <c r="U32" s="37">
        <v>144</v>
      </c>
      <c r="V32" s="16" t="s">
        <v>48</v>
      </c>
      <c r="X32" s="92">
        <v>15</v>
      </c>
      <c r="Y32" s="37">
        <v>165</v>
      </c>
      <c r="Z32" s="16" t="s">
        <v>52</v>
      </c>
      <c r="AB32" s="92">
        <v>15</v>
      </c>
      <c r="AC32" s="37">
        <v>164</v>
      </c>
      <c r="AD32" s="16" t="s">
        <v>52</v>
      </c>
      <c r="AF32" s="92">
        <v>15</v>
      </c>
      <c r="AG32" s="37">
        <v>176</v>
      </c>
      <c r="AH32" s="16" t="s">
        <v>55</v>
      </c>
      <c r="AJ32" s="92">
        <v>15</v>
      </c>
      <c r="AK32" s="37">
        <v>192</v>
      </c>
      <c r="AL32" s="16" t="s">
        <v>60</v>
      </c>
      <c r="AN32" s="92">
        <v>15</v>
      </c>
      <c r="AO32" s="37">
        <v>205</v>
      </c>
      <c r="AP32" s="16" t="s">
        <v>63</v>
      </c>
    </row>
    <row r="33" spans="2:42" ht="12.5" x14ac:dyDescent="0.25">
      <c r="B33"/>
      <c r="C33"/>
      <c r="D33" s="92">
        <v>16</v>
      </c>
      <c r="E33" s="37">
        <v>140</v>
      </c>
      <c r="F33" s="16" t="s">
        <v>47</v>
      </c>
      <c r="H33" s="92">
        <v>16</v>
      </c>
      <c r="I33" s="37">
        <v>157</v>
      </c>
      <c r="J33" s="16" t="s">
        <v>51</v>
      </c>
      <c r="L33" s="92">
        <v>16</v>
      </c>
      <c r="M33" s="37">
        <v>160</v>
      </c>
      <c r="N33" s="16" t="s">
        <v>51</v>
      </c>
      <c r="P33" s="92">
        <v>16</v>
      </c>
      <c r="Q33" s="37">
        <v>154</v>
      </c>
      <c r="R33" s="16" t="s">
        <v>50</v>
      </c>
      <c r="T33" s="92">
        <v>16</v>
      </c>
      <c r="U33" s="37">
        <v>146</v>
      </c>
      <c r="V33" s="16" t="s">
        <v>49</v>
      </c>
      <c r="X33" s="92">
        <v>16</v>
      </c>
      <c r="Y33" s="37">
        <v>167</v>
      </c>
      <c r="Z33" s="16" t="s">
        <v>53</v>
      </c>
      <c r="AB33" s="92">
        <v>16</v>
      </c>
      <c r="AC33" s="37">
        <v>166</v>
      </c>
      <c r="AD33" s="16" t="s">
        <v>53</v>
      </c>
      <c r="AF33" s="92">
        <v>16</v>
      </c>
      <c r="AG33" s="37">
        <v>179</v>
      </c>
      <c r="AH33" s="16" t="s">
        <v>56</v>
      </c>
      <c r="AJ33" s="92">
        <v>16</v>
      </c>
      <c r="AK33" s="37">
        <v>194</v>
      </c>
      <c r="AL33" s="16" t="s">
        <v>60</v>
      </c>
      <c r="AN33" s="92">
        <v>16</v>
      </c>
      <c r="AO33" s="37">
        <v>207</v>
      </c>
      <c r="AP33" s="16" t="s">
        <v>63</v>
      </c>
    </row>
    <row r="34" spans="2:42" ht="12.5" x14ac:dyDescent="0.25">
      <c r="B34"/>
      <c r="C34"/>
      <c r="D34" s="92">
        <v>17</v>
      </c>
      <c r="E34" s="37">
        <v>142</v>
      </c>
      <c r="F34" s="16" t="s">
        <v>48</v>
      </c>
      <c r="H34" s="92">
        <v>17</v>
      </c>
      <c r="I34" s="37">
        <v>159</v>
      </c>
      <c r="J34" s="16" t="s">
        <v>51</v>
      </c>
      <c r="L34" s="92">
        <v>17</v>
      </c>
      <c r="M34" s="37">
        <v>162</v>
      </c>
      <c r="N34" s="16" t="s">
        <v>52</v>
      </c>
      <c r="P34" s="92">
        <v>17</v>
      </c>
      <c r="Q34" s="37">
        <v>156</v>
      </c>
      <c r="R34" s="16" t="s">
        <v>51</v>
      </c>
      <c r="T34" s="92">
        <v>17</v>
      </c>
      <c r="U34" s="37">
        <v>148</v>
      </c>
      <c r="V34" s="16" t="s">
        <v>49</v>
      </c>
      <c r="X34" s="92">
        <v>17</v>
      </c>
      <c r="Y34" s="37">
        <v>169</v>
      </c>
      <c r="Z34" s="16" t="s">
        <v>53</v>
      </c>
      <c r="AB34" s="92">
        <v>17</v>
      </c>
      <c r="AC34" s="37">
        <v>169</v>
      </c>
      <c r="AD34" s="16" t="s">
        <v>53</v>
      </c>
      <c r="AF34" s="92">
        <v>17</v>
      </c>
      <c r="AG34" s="37">
        <v>181</v>
      </c>
      <c r="AH34" s="16" t="s">
        <v>56</v>
      </c>
      <c r="AJ34" s="92">
        <v>17</v>
      </c>
      <c r="AK34" s="37">
        <v>196</v>
      </c>
      <c r="AL34" s="16" t="s">
        <v>61</v>
      </c>
      <c r="AN34" s="92">
        <v>17</v>
      </c>
      <c r="AO34" s="37">
        <v>208</v>
      </c>
      <c r="AP34" s="16" t="s">
        <v>65</v>
      </c>
    </row>
    <row r="35" spans="2:42" ht="12.5" x14ac:dyDescent="0.25">
      <c r="B35"/>
      <c r="C35"/>
      <c r="D35" s="92">
        <v>18</v>
      </c>
      <c r="E35" s="37">
        <v>145</v>
      </c>
      <c r="F35" s="16" t="s">
        <v>48</v>
      </c>
      <c r="H35" s="92">
        <v>18</v>
      </c>
      <c r="I35" s="37">
        <v>161</v>
      </c>
      <c r="J35" s="16" t="s">
        <v>52</v>
      </c>
      <c r="L35" s="92">
        <v>18</v>
      </c>
      <c r="M35" s="37">
        <v>164</v>
      </c>
      <c r="N35" s="16" t="s">
        <v>52</v>
      </c>
      <c r="P35" s="92">
        <v>18</v>
      </c>
      <c r="Q35" s="37">
        <v>158</v>
      </c>
      <c r="R35" s="16" t="s">
        <v>51</v>
      </c>
      <c r="T35" s="92">
        <v>18</v>
      </c>
      <c r="U35" s="37">
        <v>151</v>
      </c>
      <c r="V35" s="16" t="s">
        <v>50</v>
      </c>
      <c r="X35" s="92">
        <v>18</v>
      </c>
      <c r="Y35" s="37">
        <v>171</v>
      </c>
      <c r="Z35" s="16" t="s">
        <v>54</v>
      </c>
      <c r="AB35" s="92">
        <v>18</v>
      </c>
      <c r="AC35" s="37">
        <v>171</v>
      </c>
      <c r="AD35" s="16" t="s">
        <v>54</v>
      </c>
      <c r="AF35" s="92">
        <v>18</v>
      </c>
      <c r="AG35" s="37">
        <v>183</v>
      </c>
      <c r="AH35" s="16" t="s">
        <v>57</v>
      </c>
      <c r="AJ35" s="92">
        <v>18</v>
      </c>
      <c r="AK35" s="37">
        <v>198</v>
      </c>
      <c r="AL35" s="16" t="s">
        <v>61</v>
      </c>
      <c r="AN35" s="92">
        <v>18</v>
      </c>
      <c r="AO35" s="37">
        <v>210</v>
      </c>
      <c r="AP35" s="16" t="s">
        <v>66</v>
      </c>
    </row>
    <row r="36" spans="2:42" ht="12.5" x14ac:dyDescent="0.25">
      <c r="B36"/>
      <c r="C36"/>
      <c r="D36" s="92">
        <v>19</v>
      </c>
      <c r="E36" s="37">
        <v>147</v>
      </c>
      <c r="F36" s="16" t="s">
        <v>49</v>
      </c>
      <c r="H36" s="92">
        <v>19</v>
      </c>
      <c r="I36" s="37">
        <v>163</v>
      </c>
      <c r="J36" s="16" t="s">
        <v>52</v>
      </c>
      <c r="L36" s="92">
        <v>19</v>
      </c>
      <c r="M36" s="37">
        <v>166</v>
      </c>
      <c r="N36" s="16" t="s">
        <v>53</v>
      </c>
      <c r="P36" s="92">
        <v>19</v>
      </c>
      <c r="Q36" s="37">
        <v>160</v>
      </c>
      <c r="R36" s="16" t="s">
        <v>51</v>
      </c>
      <c r="T36" s="92">
        <v>19</v>
      </c>
      <c r="U36" s="37">
        <v>153</v>
      </c>
      <c r="V36" s="16" t="s">
        <v>50</v>
      </c>
      <c r="X36" s="92">
        <v>19</v>
      </c>
      <c r="Y36" s="37">
        <v>173</v>
      </c>
      <c r="Z36" s="16" t="s">
        <v>54</v>
      </c>
      <c r="AB36" s="92">
        <v>19</v>
      </c>
      <c r="AC36" s="37">
        <v>173</v>
      </c>
      <c r="AD36" s="16" t="s">
        <v>54</v>
      </c>
      <c r="AF36" s="92">
        <v>19</v>
      </c>
      <c r="AG36" s="37">
        <v>184</v>
      </c>
      <c r="AH36" s="16" t="s">
        <v>58</v>
      </c>
      <c r="AJ36" s="92">
        <v>19</v>
      </c>
      <c r="AK36" s="37">
        <v>200</v>
      </c>
      <c r="AL36" s="16" t="s">
        <v>61</v>
      </c>
      <c r="AN36" s="92">
        <v>19</v>
      </c>
      <c r="AO36" s="37">
        <v>212</v>
      </c>
      <c r="AP36" s="16" t="s">
        <v>66</v>
      </c>
    </row>
    <row r="37" spans="2:42" ht="12.5" x14ac:dyDescent="0.25">
      <c r="B37"/>
      <c r="C37"/>
      <c r="D37" s="92">
        <v>20</v>
      </c>
      <c r="E37" s="37">
        <v>149</v>
      </c>
      <c r="F37" s="16" t="s">
        <v>49</v>
      </c>
      <c r="H37" s="92">
        <v>20</v>
      </c>
      <c r="I37" s="37">
        <v>165</v>
      </c>
      <c r="J37" s="16" t="s">
        <v>52</v>
      </c>
      <c r="L37" s="92">
        <v>20</v>
      </c>
      <c r="M37" s="37">
        <v>168</v>
      </c>
      <c r="N37" s="16" t="s">
        <v>53</v>
      </c>
      <c r="P37" s="92">
        <v>20</v>
      </c>
      <c r="Q37" s="37">
        <v>161</v>
      </c>
      <c r="R37" s="16" t="s">
        <v>52</v>
      </c>
      <c r="T37" s="92">
        <v>20</v>
      </c>
      <c r="U37" s="37">
        <v>155</v>
      </c>
      <c r="V37" s="16" t="s">
        <v>50</v>
      </c>
      <c r="X37" s="92">
        <v>20</v>
      </c>
      <c r="Y37" s="37">
        <v>174</v>
      </c>
      <c r="Z37" s="16" t="s">
        <v>55</v>
      </c>
      <c r="AB37" s="92">
        <v>20</v>
      </c>
      <c r="AC37" s="37">
        <v>175</v>
      </c>
      <c r="AD37" s="16" t="s">
        <v>55</v>
      </c>
      <c r="AF37" s="92">
        <v>20</v>
      </c>
      <c r="AG37" s="37">
        <v>186</v>
      </c>
      <c r="AH37" s="16" t="s">
        <v>58</v>
      </c>
      <c r="AJ37" s="92">
        <v>20</v>
      </c>
      <c r="AK37" s="37">
        <v>201</v>
      </c>
      <c r="AL37" s="16" t="s">
        <v>62</v>
      </c>
      <c r="AN37" s="92">
        <v>20</v>
      </c>
      <c r="AO37" s="37">
        <v>213</v>
      </c>
      <c r="AP37" s="16" t="s">
        <v>67</v>
      </c>
    </row>
    <row r="38" spans="2:42" ht="12.5" x14ac:dyDescent="0.25">
      <c r="B38"/>
      <c r="C38"/>
      <c r="D38" s="92">
        <v>21</v>
      </c>
      <c r="E38" s="37">
        <v>151</v>
      </c>
      <c r="F38" s="16">
        <v>13</v>
      </c>
      <c r="H38" s="92">
        <v>21</v>
      </c>
      <c r="I38" s="37">
        <v>167</v>
      </c>
      <c r="J38" s="16" t="s">
        <v>53</v>
      </c>
      <c r="L38" s="92">
        <v>21</v>
      </c>
      <c r="M38" s="37">
        <v>170</v>
      </c>
      <c r="N38" s="16" t="s">
        <v>54</v>
      </c>
      <c r="P38" s="92">
        <v>21</v>
      </c>
      <c r="Q38" s="37">
        <v>163</v>
      </c>
      <c r="R38" s="16" t="s">
        <v>52</v>
      </c>
      <c r="T38" s="92">
        <v>21</v>
      </c>
      <c r="U38" s="37">
        <v>156</v>
      </c>
      <c r="V38" s="16" t="s">
        <v>51</v>
      </c>
      <c r="X38" s="92">
        <v>21</v>
      </c>
      <c r="Y38" s="37">
        <v>176</v>
      </c>
      <c r="Z38" s="16" t="s">
        <v>55</v>
      </c>
      <c r="AB38" s="92">
        <v>21</v>
      </c>
      <c r="AC38" s="37">
        <v>176</v>
      </c>
      <c r="AD38" s="16" t="s">
        <v>55</v>
      </c>
      <c r="AF38" s="92">
        <v>21</v>
      </c>
      <c r="AG38" s="37">
        <v>188</v>
      </c>
      <c r="AH38" s="16" t="s">
        <v>59</v>
      </c>
      <c r="AJ38" s="92">
        <v>21</v>
      </c>
      <c r="AK38" s="37">
        <v>203</v>
      </c>
      <c r="AL38" s="16" t="s">
        <v>62</v>
      </c>
      <c r="AN38" s="92">
        <v>21</v>
      </c>
      <c r="AO38" s="37">
        <v>215</v>
      </c>
      <c r="AP38" s="16" t="s">
        <v>68</v>
      </c>
    </row>
    <row r="39" spans="2:42" ht="12.5" x14ac:dyDescent="0.25">
      <c r="B39"/>
      <c r="C39"/>
      <c r="D39" s="92">
        <v>22</v>
      </c>
      <c r="E39" s="37">
        <v>153</v>
      </c>
      <c r="F39" s="16">
        <v>13</v>
      </c>
      <c r="H39" s="92">
        <v>22</v>
      </c>
      <c r="I39" s="37">
        <v>168</v>
      </c>
      <c r="J39" s="16" t="s">
        <v>53</v>
      </c>
      <c r="L39" s="92">
        <v>22</v>
      </c>
      <c r="M39" s="37">
        <v>171</v>
      </c>
      <c r="N39" s="16" t="s">
        <v>54</v>
      </c>
      <c r="P39" s="92">
        <v>22</v>
      </c>
      <c r="Q39" s="37">
        <v>165</v>
      </c>
      <c r="R39" s="16" t="s">
        <v>52</v>
      </c>
      <c r="T39" s="92">
        <v>22</v>
      </c>
      <c r="U39" s="37">
        <v>158</v>
      </c>
      <c r="V39" s="16" t="s">
        <v>51</v>
      </c>
      <c r="X39" s="92">
        <v>22</v>
      </c>
      <c r="Y39" s="37">
        <v>178</v>
      </c>
      <c r="Z39" s="16" t="s">
        <v>56</v>
      </c>
      <c r="AB39" s="92">
        <v>22</v>
      </c>
      <c r="AC39" s="37">
        <v>178</v>
      </c>
      <c r="AD39" s="16" t="s">
        <v>56</v>
      </c>
      <c r="AF39" s="92">
        <v>22</v>
      </c>
      <c r="AG39" s="37">
        <v>190</v>
      </c>
      <c r="AH39" s="16" t="s">
        <v>59</v>
      </c>
      <c r="AJ39" s="92">
        <v>22</v>
      </c>
      <c r="AK39" s="37">
        <v>205</v>
      </c>
      <c r="AL39" s="16" t="s">
        <v>63</v>
      </c>
      <c r="AN39" s="92">
        <v>22</v>
      </c>
      <c r="AO39" s="37">
        <v>216</v>
      </c>
      <c r="AP39" s="16" t="s">
        <v>68</v>
      </c>
    </row>
    <row r="40" spans="2:42" ht="12.5" x14ac:dyDescent="0.25">
      <c r="B40"/>
      <c r="C40"/>
      <c r="D40" s="92">
        <v>23</v>
      </c>
      <c r="E40" s="37">
        <v>155</v>
      </c>
      <c r="F40" s="16">
        <v>13</v>
      </c>
      <c r="H40" s="92">
        <v>23</v>
      </c>
      <c r="I40" s="37">
        <v>168</v>
      </c>
      <c r="J40" s="16" t="s">
        <v>54</v>
      </c>
      <c r="L40" s="92">
        <v>23</v>
      </c>
      <c r="M40" s="37">
        <v>173</v>
      </c>
      <c r="N40" s="16" t="s">
        <v>55</v>
      </c>
      <c r="P40" s="92">
        <v>23</v>
      </c>
      <c r="Q40" s="37">
        <v>166</v>
      </c>
      <c r="R40" s="16" t="s">
        <v>53</v>
      </c>
      <c r="T40" s="92">
        <v>23</v>
      </c>
      <c r="U40" s="37">
        <v>160</v>
      </c>
      <c r="V40" s="16" t="s">
        <v>51</v>
      </c>
      <c r="X40" s="92">
        <v>23</v>
      </c>
      <c r="Y40" s="37">
        <v>179</v>
      </c>
      <c r="Z40" s="16" t="s">
        <v>56</v>
      </c>
      <c r="AB40" s="92">
        <v>23</v>
      </c>
      <c r="AC40" s="37">
        <v>180</v>
      </c>
      <c r="AD40" s="16" t="s">
        <v>56</v>
      </c>
      <c r="AF40" s="92">
        <v>23</v>
      </c>
      <c r="AG40" s="37">
        <v>191</v>
      </c>
      <c r="AH40" s="16" t="s">
        <v>59</v>
      </c>
      <c r="AJ40" s="92">
        <v>23</v>
      </c>
      <c r="AK40" s="37">
        <v>206</v>
      </c>
      <c r="AL40" s="16" t="s">
        <v>63</v>
      </c>
      <c r="AN40" s="92">
        <v>23</v>
      </c>
      <c r="AO40" s="37">
        <v>217</v>
      </c>
      <c r="AP40" s="16" t="s">
        <v>69</v>
      </c>
    </row>
    <row r="41" spans="2:42" ht="12.5" x14ac:dyDescent="0.25">
      <c r="B41"/>
      <c r="C41"/>
      <c r="D41" s="92">
        <v>24</v>
      </c>
      <c r="E41" s="37">
        <v>157</v>
      </c>
      <c r="F41" s="16">
        <v>14</v>
      </c>
      <c r="H41" s="92">
        <v>24</v>
      </c>
      <c r="I41" s="37">
        <v>170</v>
      </c>
      <c r="J41" s="16" t="s">
        <v>54</v>
      </c>
      <c r="L41" s="92">
        <v>24</v>
      </c>
      <c r="M41" s="37">
        <v>175</v>
      </c>
      <c r="N41" s="16" t="s">
        <v>55</v>
      </c>
      <c r="P41" s="92">
        <v>24</v>
      </c>
      <c r="Q41" s="37">
        <v>168</v>
      </c>
      <c r="R41" s="16" t="s">
        <v>53</v>
      </c>
      <c r="T41" s="92">
        <v>24</v>
      </c>
      <c r="U41" s="37">
        <v>162</v>
      </c>
      <c r="V41" s="16" t="s">
        <v>52</v>
      </c>
      <c r="X41" s="92">
        <v>24</v>
      </c>
      <c r="Y41" s="37">
        <v>181</v>
      </c>
      <c r="Z41" s="16" t="s">
        <v>57</v>
      </c>
      <c r="AB41" s="92">
        <v>24</v>
      </c>
      <c r="AC41" s="37">
        <v>181</v>
      </c>
      <c r="AD41" s="16" t="s">
        <v>57</v>
      </c>
      <c r="AF41" s="92">
        <v>24</v>
      </c>
      <c r="AG41" s="37">
        <v>193</v>
      </c>
      <c r="AH41" s="16" t="s">
        <v>60</v>
      </c>
      <c r="AJ41" s="92">
        <v>24</v>
      </c>
      <c r="AK41" s="37">
        <v>208</v>
      </c>
      <c r="AL41" s="16" t="s">
        <v>65</v>
      </c>
      <c r="AN41" s="92">
        <v>24</v>
      </c>
      <c r="AO41" s="37">
        <v>219</v>
      </c>
      <c r="AP41" s="16" t="s">
        <v>70</v>
      </c>
    </row>
    <row r="42" spans="2:42" ht="12.5" x14ac:dyDescent="0.25">
      <c r="B42"/>
      <c r="C42"/>
      <c r="D42" s="92">
        <v>25</v>
      </c>
      <c r="E42" s="37">
        <v>159</v>
      </c>
      <c r="F42" s="16">
        <v>14</v>
      </c>
      <c r="H42" s="92">
        <v>25</v>
      </c>
      <c r="I42" s="37">
        <v>174</v>
      </c>
      <c r="J42" s="16">
        <v>18</v>
      </c>
      <c r="L42" s="92">
        <v>25</v>
      </c>
      <c r="M42" s="37">
        <v>176</v>
      </c>
      <c r="N42" s="16" t="s">
        <v>56</v>
      </c>
      <c r="P42" s="92">
        <v>25</v>
      </c>
      <c r="Q42" s="37">
        <v>170</v>
      </c>
      <c r="R42" s="16" t="s">
        <v>54</v>
      </c>
      <c r="T42" s="92">
        <v>25</v>
      </c>
      <c r="U42" s="37">
        <v>163</v>
      </c>
      <c r="V42" s="16" t="s">
        <v>52</v>
      </c>
      <c r="X42" s="92">
        <v>25</v>
      </c>
      <c r="Y42" s="37">
        <v>182</v>
      </c>
      <c r="Z42" s="16" t="s">
        <v>57</v>
      </c>
      <c r="AB42" s="92">
        <v>25</v>
      </c>
      <c r="AC42" s="37">
        <v>183</v>
      </c>
      <c r="AD42" s="16" t="s">
        <v>57</v>
      </c>
      <c r="AF42" s="92">
        <v>25</v>
      </c>
      <c r="AG42" s="37">
        <v>194</v>
      </c>
      <c r="AH42" s="16" t="s">
        <v>60</v>
      </c>
      <c r="AJ42" s="92">
        <v>25</v>
      </c>
      <c r="AK42" s="37">
        <v>209</v>
      </c>
      <c r="AL42" s="16" t="s">
        <v>65</v>
      </c>
      <c r="AN42" s="92">
        <v>25</v>
      </c>
      <c r="AO42" s="37">
        <v>220</v>
      </c>
      <c r="AP42" s="16" t="s">
        <v>70</v>
      </c>
    </row>
    <row r="43" spans="2:42" ht="12.5" x14ac:dyDescent="0.25">
      <c r="B43"/>
      <c r="C43"/>
      <c r="D43" s="92">
        <v>26</v>
      </c>
      <c r="E43" s="37">
        <v>160</v>
      </c>
      <c r="F43" s="16">
        <v>14</v>
      </c>
      <c r="H43" s="92">
        <v>26</v>
      </c>
      <c r="I43" s="37">
        <v>177</v>
      </c>
      <c r="J43" s="16">
        <v>18</v>
      </c>
      <c r="L43" s="92">
        <v>26</v>
      </c>
      <c r="M43" s="37">
        <v>178</v>
      </c>
      <c r="N43" s="16" t="s">
        <v>56</v>
      </c>
      <c r="P43" s="92">
        <v>26</v>
      </c>
      <c r="Q43" s="37">
        <v>171</v>
      </c>
      <c r="R43" s="16" t="s">
        <v>54</v>
      </c>
      <c r="T43" s="92">
        <v>26</v>
      </c>
      <c r="U43" s="37">
        <v>165</v>
      </c>
      <c r="V43" s="16" t="s">
        <v>52</v>
      </c>
      <c r="X43" s="92">
        <v>26</v>
      </c>
      <c r="Y43" s="37">
        <v>184</v>
      </c>
      <c r="Z43" s="16" t="s">
        <v>58</v>
      </c>
      <c r="AB43" s="92">
        <v>26</v>
      </c>
      <c r="AC43" s="37">
        <v>185</v>
      </c>
      <c r="AD43" s="16" t="s">
        <v>57</v>
      </c>
      <c r="AF43" s="92">
        <v>26</v>
      </c>
      <c r="AG43" s="37">
        <v>196</v>
      </c>
      <c r="AH43" s="16" t="s">
        <v>60</v>
      </c>
      <c r="AJ43" s="92">
        <v>26</v>
      </c>
      <c r="AK43" s="37">
        <v>210</v>
      </c>
      <c r="AL43" s="16" t="s">
        <v>66</v>
      </c>
      <c r="AN43" s="92">
        <v>26</v>
      </c>
      <c r="AO43" s="37">
        <v>221</v>
      </c>
      <c r="AP43" s="16" t="s">
        <v>71</v>
      </c>
    </row>
    <row r="44" spans="2:42" ht="12.5" x14ac:dyDescent="0.25">
      <c r="B44"/>
      <c r="C44"/>
      <c r="D44" s="92">
        <v>27</v>
      </c>
      <c r="E44" s="37">
        <v>162</v>
      </c>
      <c r="F44" s="16">
        <v>15</v>
      </c>
      <c r="H44" s="92">
        <v>27</v>
      </c>
      <c r="I44" s="37">
        <v>177</v>
      </c>
      <c r="J44" s="16">
        <v>18</v>
      </c>
      <c r="L44" s="92">
        <v>27</v>
      </c>
      <c r="M44" s="37">
        <v>180</v>
      </c>
      <c r="N44" s="16" t="s">
        <v>56</v>
      </c>
      <c r="P44" s="92">
        <v>27</v>
      </c>
      <c r="Q44" s="37">
        <v>173</v>
      </c>
      <c r="R44" s="16" t="s">
        <v>54</v>
      </c>
      <c r="T44" s="92">
        <v>27</v>
      </c>
      <c r="U44" s="37">
        <v>166</v>
      </c>
      <c r="V44" s="16" t="s">
        <v>53</v>
      </c>
      <c r="X44" s="92">
        <v>27</v>
      </c>
      <c r="Y44" s="37">
        <v>185</v>
      </c>
      <c r="Z44" s="16" t="s">
        <v>58</v>
      </c>
      <c r="AB44" s="92">
        <v>27</v>
      </c>
      <c r="AC44" s="37">
        <v>186</v>
      </c>
      <c r="AD44" s="16" t="s">
        <v>58</v>
      </c>
      <c r="AF44" s="92">
        <v>27</v>
      </c>
      <c r="AG44" s="37">
        <v>197</v>
      </c>
      <c r="AH44" s="16" t="s">
        <v>61</v>
      </c>
      <c r="AJ44" s="92">
        <v>27</v>
      </c>
      <c r="AK44" s="37">
        <v>212</v>
      </c>
      <c r="AL44" s="16" t="s">
        <v>66</v>
      </c>
      <c r="AN44" s="92">
        <v>27</v>
      </c>
      <c r="AO44" s="37">
        <v>223</v>
      </c>
      <c r="AP44" s="16" t="s">
        <v>71</v>
      </c>
    </row>
    <row r="45" spans="2:42" ht="12.5" x14ac:dyDescent="0.25">
      <c r="B45"/>
      <c r="C45"/>
      <c r="D45" s="92">
        <v>28</v>
      </c>
      <c r="E45" s="37">
        <v>164</v>
      </c>
      <c r="F45" s="16">
        <v>15</v>
      </c>
      <c r="H45" s="92">
        <v>28</v>
      </c>
      <c r="I45" s="37">
        <v>178</v>
      </c>
      <c r="J45" s="16">
        <v>19</v>
      </c>
      <c r="L45" s="92">
        <v>28</v>
      </c>
      <c r="M45" s="37">
        <v>181</v>
      </c>
      <c r="N45" s="16">
        <v>20</v>
      </c>
      <c r="P45" s="92">
        <v>28</v>
      </c>
      <c r="Q45" s="37">
        <v>174</v>
      </c>
      <c r="R45" s="16" t="s">
        <v>55</v>
      </c>
      <c r="T45" s="92">
        <v>28</v>
      </c>
      <c r="U45" s="37">
        <v>168</v>
      </c>
      <c r="V45" s="16" t="s">
        <v>53</v>
      </c>
      <c r="X45" s="92">
        <v>28</v>
      </c>
      <c r="Y45" s="37">
        <v>187</v>
      </c>
      <c r="Z45" s="16" t="s">
        <v>58</v>
      </c>
      <c r="AB45" s="92">
        <v>28</v>
      </c>
      <c r="AC45" s="37">
        <v>187</v>
      </c>
      <c r="AD45" s="16" t="s">
        <v>58</v>
      </c>
      <c r="AF45" s="92">
        <v>28</v>
      </c>
      <c r="AG45" s="37">
        <v>198</v>
      </c>
      <c r="AH45" s="16" t="s">
        <v>61</v>
      </c>
      <c r="AJ45" s="92">
        <v>28</v>
      </c>
      <c r="AK45" s="37">
        <v>213</v>
      </c>
      <c r="AL45" s="16" t="s">
        <v>67</v>
      </c>
      <c r="AN45" s="92">
        <v>28</v>
      </c>
      <c r="AO45" s="37">
        <v>224</v>
      </c>
      <c r="AP45" s="16" t="s">
        <v>71</v>
      </c>
    </row>
    <row r="46" spans="2:42" ht="12.5" x14ac:dyDescent="0.25">
      <c r="B46"/>
      <c r="C46"/>
      <c r="D46" s="92">
        <v>29</v>
      </c>
      <c r="E46" s="37">
        <v>166</v>
      </c>
      <c r="F46" s="16">
        <v>16</v>
      </c>
      <c r="H46" s="92">
        <v>29</v>
      </c>
      <c r="I46" s="37">
        <v>180</v>
      </c>
      <c r="J46" s="16">
        <v>19</v>
      </c>
      <c r="L46" s="92">
        <v>29</v>
      </c>
      <c r="M46" s="37">
        <v>183</v>
      </c>
      <c r="N46" s="16">
        <v>20</v>
      </c>
      <c r="P46" s="92">
        <v>29</v>
      </c>
      <c r="Q46" s="37">
        <v>175</v>
      </c>
      <c r="R46" s="16" t="s">
        <v>55</v>
      </c>
      <c r="T46" s="92">
        <v>29</v>
      </c>
      <c r="U46" s="37">
        <v>169</v>
      </c>
      <c r="V46" s="16" t="s">
        <v>53</v>
      </c>
      <c r="X46" s="92">
        <v>29</v>
      </c>
      <c r="Y46" s="37">
        <v>188</v>
      </c>
      <c r="Z46" s="16" t="s">
        <v>60</v>
      </c>
      <c r="AB46" s="92">
        <v>29</v>
      </c>
      <c r="AC46" s="37">
        <v>189</v>
      </c>
      <c r="AD46" s="16" t="s">
        <v>59</v>
      </c>
      <c r="AF46" s="92">
        <v>29</v>
      </c>
      <c r="AG46" s="37">
        <v>200</v>
      </c>
      <c r="AH46" s="16" t="s">
        <v>61</v>
      </c>
      <c r="AJ46" s="92">
        <v>29</v>
      </c>
      <c r="AK46" s="37">
        <v>214</v>
      </c>
      <c r="AL46" s="16" t="s">
        <v>68</v>
      </c>
      <c r="AN46" s="92">
        <v>29</v>
      </c>
      <c r="AO46" s="37">
        <v>225</v>
      </c>
      <c r="AP46" s="16" t="s">
        <v>72</v>
      </c>
    </row>
    <row r="47" spans="2:42" ht="12.5" x14ac:dyDescent="0.25">
      <c r="B47"/>
      <c r="C47"/>
      <c r="D47" s="92">
        <v>30</v>
      </c>
      <c r="E47" s="37">
        <v>168</v>
      </c>
      <c r="F47" s="16">
        <v>16</v>
      </c>
      <c r="H47" s="92">
        <v>30</v>
      </c>
      <c r="I47" s="37">
        <v>182</v>
      </c>
      <c r="J47" s="16">
        <v>20</v>
      </c>
      <c r="L47" s="92">
        <v>30</v>
      </c>
      <c r="M47" s="37">
        <v>185</v>
      </c>
      <c r="N47" s="16">
        <v>21</v>
      </c>
      <c r="P47" s="92">
        <v>30</v>
      </c>
      <c r="Q47" s="37">
        <v>177</v>
      </c>
      <c r="R47" s="16" t="s">
        <v>55</v>
      </c>
      <c r="T47" s="92">
        <v>30</v>
      </c>
      <c r="U47" s="37">
        <v>171</v>
      </c>
      <c r="V47" s="16" t="s">
        <v>54</v>
      </c>
      <c r="X47" s="92">
        <v>30</v>
      </c>
      <c r="Y47" s="37">
        <v>189</v>
      </c>
      <c r="Z47" s="16" t="s">
        <v>59</v>
      </c>
      <c r="AB47" s="92">
        <v>30</v>
      </c>
      <c r="AC47" s="37">
        <v>190</v>
      </c>
      <c r="AD47" s="16" t="s">
        <v>59</v>
      </c>
      <c r="AF47" s="92">
        <v>30</v>
      </c>
      <c r="AG47" s="37">
        <v>201</v>
      </c>
      <c r="AH47" s="16" t="s">
        <v>61</v>
      </c>
      <c r="AJ47" s="92">
        <v>30</v>
      </c>
      <c r="AK47" s="37">
        <v>216</v>
      </c>
      <c r="AL47" s="16" t="s">
        <v>68</v>
      </c>
      <c r="AN47" s="92">
        <v>30</v>
      </c>
      <c r="AO47" s="37">
        <v>226</v>
      </c>
      <c r="AP47" s="16" t="s">
        <v>72</v>
      </c>
    </row>
    <row r="48" spans="2:42" ht="12.5" x14ac:dyDescent="0.25">
      <c r="B48"/>
      <c r="C48"/>
      <c r="D48" s="92">
        <v>31</v>
      </c>
      <c r="E48" s="37">
        <v>169</v>
      </c>
      <c r="F48" s="16">
        <v>17</v>
      </c>
      <c r="H48" s="92">
        <v>31</v>
      </c>
      <c r="I48" s="37">
        <v>183</v>
      </c>
      <c r="J48" s="16">
        <v>20</v>
      </c>
      <c r="L48" s="92">
        <v>31</v>
      </c>
      <c r="M48" s="37">
        <v>186</v>
      </c>
      <c r="N48" s="16">
        <v>21</v>
      </c>
      <c r="P48" s="92">
        <v>31</v>
      </c>
      <c r="Q48" s="37">
        <v>178</v>
      </c>
      <c r="R48" s="16" t="s">
        <v>56</v>
      </c>
      <c r="T48" s="92">
        <v>31</v>
      </c>
      <c r="U48" s="37">
        <v>172</v>
      </c>
      <c r="V48" s="16" t="s">
        <v>54</v>
      </c>
      <c r="X48" s="92">
        <v>31</v>
      </c>
      <c r="Y48" s="37">
        <v>191</v>
      </c>
      <c r="Z48" s="16" t="s">
        <v>60</v>
      </c>
      <c r="AB48" s="92">
        <v>31</v>
      </c>
      <c r="AC48" s="37">
        <v>192</v>
      </c>
      <c r="AD48" s="16" t="s">
        <v>60</v>
      </c>
      <c r="AF48" s="92">
        <v>31</v>
      </c>
      <c r="AG48" s="37">
        <v>202</v>
      </c>
      <c r="AH48" s="16" t="s">
        <v>62</v>
      </c>
      <c r="AJ48" s="92">
        <v>31</v>
      </c>
      <c r="AK48" s="37">
        <v>217</v>
      </c>
      <c r="AL48" s="16" t="s">
        <v>69</v>
      </c>
      <c r="AN48" s="92">
        <v>31</v>
      </c>
      <c r="AO48" s="37">
        <v>227</v>
      </c>
      <c r="AP48" s="16" t="s">
        <v>250</v>
      </c>
    </row>
    <row r="49" spans="2:42" ht="12.5" x14ac:dyDescent="0.25">
      <c r="B49"/>
      <c r="C49"/>
      <c r="D49" s="92">
        <v>32</v>
      </c>
      <c r="E49" s="37">
        <v>171</v>
      </c>
      <c r="F49" s="16">
        <v>17</v>
      </c>
      <c r="H49" s="92">
        <v>32</v>
      </c>
      <c r="I49" s="37">
        <v>185</v>
      </c>
      <c r="J49" s="16">
        <v>21</v>
      </c>
      <c r="L49" s="92">
        <v>32</v>
      </c>
      <c r="M49" s="37">
        <v>188</v>
      </c>
      <c r="N49" s="16">
        <v>22</v>
      </c>
      <c r="P49" s="92">
        <v>32</v>
      </c>
      <c r="Q49" s="37">
        <v>179</v>
      </c>
      <c r="R49" s="16" t="s">
        <v>56</v>
      </c>
      <c r="T49" s="92">
        <v>32</v>
      </c>
      <c r="U49" s="37">
        <v>173</v>
      </c>
      <c r="V49" s="16" t="s">
        <v>55</v>
      </c>
      <c r="X49" s="92">
        <v>32</v>
      </c>
      <c r="Y49" s="37">
        <v>192</v>
      </c>
      <c r="Z49" s="16" t="s">
        <v>60</v>
      </c>
      <c r="AB49" s="92">
        <v>32</v>
      </c>
      <c r="AC49" s="37">
        <v>193</v>
      </c>
      <c r="AD49" s="16" t="s">
        <v>60</v>
      </c>
      <c r="AF49" s="92">
        <v>32</v>
      </c>
      <c r="AG49" s="37">
        <v>203</v>
      </c>
      <c r="AH49" s="16" t="s">
        <v>62</v>
      </c>
      <c r="AJ49" s="92">
        <v>32</v>
      </c>
      <c r="AK49" s="37">
        <v>218</v>
      </c>
      <c r="AL49" s="16" t="s">
        <v>69</v>
      </c>
      <c r="AN49" s="92">
        <v>32</v>
      </c>
      <c r="AO49" s="37">
        <v>228</v>
      </c>
      <c r="AP49" s="16" t="s">
        <v>250</v>
      </c>
    </row>
    <row r="50" spans="2:42" ht="12.5" x14ac:dyDescent="0.25">
      <c r="B50"/>
      <c r="C50"/>
      <c r="D50" s="92">
        <v>33</v>
      </c>
      <c r="E50" s="37">
        <v>173</v>
      </c>
      <c r="F50" s="16">
        <v>17</v>
      </c>
      <c r="H50" s="92">
        <v>33</v>
      </c>
      <c r="I50" s="37">
        <v>186</v>
      </c>
      <c r="J50" s="16">
        <v>21</v>
      </c>
      <c r="L50" s="92">
        <v>33</v>
      </c>
      <c r="M50" s="37">
        <v>189</v>
      </c>
      <c r="N50" s="16">
        <v>22</v>
      </c>
      <c r="P50" s="92">
        <v>33</v>
      </c>
      <c r="Q50" s="37">
        <v>181</v>
      </c>
      <c r="R50" s="16" t="s">
        <v>56</v>
      </c>
      <c r="T50" s="92">
        <v>33</v>
      </c>
      <c r="U50" s="37">
        <v>175</v>
      </c>
      <c r="V50" s="16" t="s">
        <v>55</v>
      </c>
      <c r="X50" s="92">
        <v>33</v>
      </c>
      <c r="Y50" s="37">
        <v>193</v>
      </c>
      <c r="Z50" s="16" t="s">
        <v>60</v>
      </c>
      <c r="AB50" s="92">
        <v>33</v>
      </c>
      <c r="AC50" s="37">
        <v>194</v>
      </c>
      <c r="AD50" s="16" t="s">
        <v>60</v>
      </c>
      <c r="AF50" s="92">
        <v>33</v>
      </c>
      <c r="AG50" s="37">
        <v>205</v>
      </c>
      <c r="AH50" s="16" t="s">
        <v>62</v>
      </c>
      <c r="AJ50" s="92">
        <v>33</v>
      </c>
      <c r="AK50" s="37">
        <v>219</v>
      </c>
      <c r="AL50" s="16" t="s">
        <v>70</v>
      </c>
      <c r="AN50" s="92">
        <v>33</v>
      </c>
      <c r="AO50" s="37">
        <v>229</v>
      </c>
      <c r="AP50" s="16" t="s">
        <v>250</v>
      </c>
    </row>
    <row r="51" spans="2:42" ht="12.5" x14ac:dyDescent="0.25">
      <c r="B51"/>
      <c r="C51"/>
      <c r="D51" s="92">
        <v>34</v>
      </c>
      <c r="E51" s="37">
        <v>174</v>
      </c>
      <c r="F51" s="16">
        <v>18</v>
      </c>
      <c r="H51" s="92">
        <v>34</v>
      </c>
      <c r="I51" s="37">
        <v>188</v>
      </c>
      <c r="J51" s="16">
        <v>22</v>
      </c>
      <c r="L51" s="92">
        <v>34</v>
      </c>
      <c r="M51" s="37">
        <v>191</v>
      </c>
      <c r="N51" s="16">
        <v>22</v>
      </c>
      <c r="P51" s="92">
        <v>34</v>
      </c>
      <c r="Q51" s="37">
        <v>182</v>
      </c>
      <c r="R51" s="16">
        <v>20</v>
      </c>
      <c r="T51" s="92">
        <v>34</v>
      </c>
      <c r="U51" s="37">
        <v>176</v>
      </c>
      <c r="V51" s="16" t="s">
        <v>55</v>
      </c>
      <c r="X51" s="92">
        <v>34</v>
      </c>
      <c r="Y51" s="37">
        <v>195</v>
      </c>
      <c r="Z51" s="16" t="s">
        <v>60</v>
      </c>
      <c r="AB51" s="92">
        <v>34</v>
      </c>
      <c r="AC51" s="37">
        <v>195</v>
      </c>
      <c r="AD51" s="16" t="s">
        <v>60</v>
      </c>
      <c r="AF51" s="92">
        <v>34</v>
      </c>
      <c r="AG51" s="37">
        <v>206</v>
      </c>
      <c r="AH51" s="16" t="s">
        <v>63</v>
      </c>
      <c r="AJ51" s="92">
        <v>34</v>
      </c>
      <c r="AK51" s="37">
        <v>220</v>
      </c>
      <c r="AL51" s="16" t="s">
        <v>70</v>
      </c>
      <c r="AN51" s="92">
        <v>34</v>
      </c>
      <c r="AO51" s="37">
        <v>230</v>
      </c>
      <c r="AP51" s="16" t="s">
        <v>265</v>
      </c>
    </row>
    <row r="52" spans="2:42" ht="12.5" x14ac:dyDescent="0.25">
      <c r="B52"/>
      <c r="C52"/>
      <c r="D52" s="92">
        <v>35</v>
      </c>
      <c r="E52" s="37">
        <v>176</v>
      </c>
      <c r="F52" s="16">
        <v>18</v>
      </c>
      <c r="H52" s="92">
        <v>35</v>
      </c>
      <c r="I52" s="37">
        <v>190</v>
      </c>
      <c r="J52" s="16">
        <v>22</v>
      </c>
      <c r="L52" s="92">
        <v>35</v>
      </c>
      <c r="M52" s="37">
        <v>192</v>
      </c>
      <c r="N52" s="16">
        <v>23</v>
      </c>
      <c r="P52" s="92">
        <v>35</v>
      </c>
      <c r="Q52" s="37">
        <v>183</v>
      </c>
      <c r="R52" s="16">
        <v>20</v>
      </c>
      <c r="T52" s="92">
        <v>35</v>
      </c>
      <c r="U52" s="37">
        <v>177</v>
      </c>
      <c r="V52" s="16" t="s">
        <v>56</v>
      </c>
      <c r="X52" s="92">
        <v>35</v>
      </c>
      <c r="Y52" s="37">
        <v>196</v>
      </c>
      <c r="Z52" s="16" t="s">
        <v>60</v>
      </c>
      <c r="AB52" s="92">
        <v>35</v>
      </c>
      <c r="AC52" s="37">
        <v>197</v>
      </c>
      <c r="AD52" s="16" t="s">
        <v>61</v>
      </c>
      <c r="AF52" s="92">
        <v>35</v>
      </c>
      <c r="AG52" s="37">
        <v>207</v>
      </c>
      <c r="AH52" s="16" t="s">
        <v>63</v>
      </c>
      <c r="AJ52" s="92">
        <v>35</v>
      </c>
      <c r="AK52" s="37">
        <v>221</v>
      </c>
      <c r="AL52" s="16" t="s">
        <v>71</v>
      </c>
      <c r="AN52" s="92">
        <v>35</v>
      </c>
      <c r="AO52" s="37">
        <v>232</v>
      </c>
      <c r="AP52" s="16" t="s">
        <v>265</v>
      </c>
    </row>
    <row r="53" spans="2:42" ht="12.5" x14ac:dyDescent="0.25">
      <c r="B53"/>
      <c r="C53"/>
      <c r="D53" s="92">
        <v>36</v>
      </c>
      <c r="E53" s="37">
        <v>178</v>
      </c>
      <c r="F53" s="16">
        <v>19</v>
      </c>
      <c r="H53" s="92">
        <v>36</v>
      </c>
      <c r="I53" s="37">
        <v>191</v>
      </c>
      <c r="J53" s="16">
        <v>23</v>
      </c>
      <c r="L53" s="92">
        <v>36</v>
      </c>
      <c r="M53" s="37">
        <v>194</v>
      </c>
      <c r="N53" s="16">
        <v>23</v>
      </c>
      <c r="P53" s="92">
        <v>36</v>
      </c>
      <c r="Q53" s="37">
        <v>184</v>
      </c>
      <c r="R53" s="16">
        <v>21</v>
      </c>
      <c r="T53" s="92">
        <v>36</v>
      </c>
      <c r="U53" s="37">
        <v>178</v>
      </c>
      <c r="V53" s="16" t="s">
        <v>56</v>
      </c>
      <c r="X53" s="92">
        <v>36</v>
      </c>
      <c r="Y53" s="37">
        <v>197</v>
      </c>
      <c r="Z53" s="16" t="s">
        <v>61</v>
      </c>
      <c r="AB53" s="92">
        <v>36</v>
      </c>
      <c r="AC53" s="37">
        <v>198</v>
      </c>
      <c r="AD53" s="16" t="s">
        <v>61</v>
      </c>
      <c r="AF53" s="92">
        <v>36</v>
      </c>
      <c r="AG53" s="37">
        <v>208</v>
      </c>
      <c r="AH53" s="16" t="s">
        <v>65</v>
      </c>
      <c r="AJ53" s="92">
        <v>36</v>
      </c>
      <c r="AK53" s="37">
        <v>223</v>
      </c>
      <c r="AL53" s="16" t="s">
        <v>71</v>
      </c>
      <c r="AN53" s="92">
        <v>36</v>
      </c>
      <c r="AO53" s="37">
        <v>233</v>
      </c>
      <c r="AP53" s="16" t="s">
        <v>251</v>
      </c>
    </row>
    <row r="54" spans="2:42" ht="12.5" x14ac:dyDescent="0.25">
      <c r="B54"/>
      <c r="C54"/>
      <c r="D54" s="92">
        <v>37</v>
      </c>
      <c r="E54" s="37">
        <v>180</v>
      </c>
      <c r="F54" s="16">
        <v>19</v>
      </c>
      <c r="H54" s="92">
        <v>37</v>
      </c>
      <c r="I54" s="37">
        <v>193</v>
      </c>
      <c r="J54" s="16">
        <v>23</v>
      </c>
      <c r="L54" s="92">
        <v>37</v>
      </c>
      <c r="M54" s="37">
        <v>196</v>
      </c>
      <c r="N54" s="16">
        <v>23</v>
      </c>
      <c r="P54" s="92">
        <v>37</v>
      </c>
      <c r="Q54" s="37">
        <v>186</v>
      </c>
      <c r="R54" s="16">
        <v>21</v>
      </c>
      <c r="T54" s="92">
        <v>37</v>
      </c>
      <c r="U54" s="37">
        <v>180</v>
      </c>
      <c r="V54" s="16" t="s">
        <v>56</v>
      </c>
      <c r="X54" s="92">
        <v>37</v>
      </c>
      <c r="Y54" s="37">
        <v>198</v>
      </c>
      <c r="Z54" s="16" t="s">
        <v>61</v>
      </c>
      <c r="AB54" s="92">
        <v>37</v>
      </c>
      <c r="AC54" s="37">
        <v>199</v>
      </c>
      <c r="AD54" s="16" t="s">
        <v>61</v>
      </c>
      <c r="AF54" s="92">
        <v>37</v>
      </c>
      <c r="AG54" s="37">
        <v>209</v>
      </c>
      <c r="AH54" s="16" t="s">
        <v>65</v>
      </c>
      <c r="AJ54" s="92">
        <v>37</v>
      </c>
      <c r="AK54" s="37">
        <v>224</v>
      </c>
      <c r="AL54" s="16" t="s">
        <v>71</v>
      </c>
      <c r="AN54" s="92">
        <v>37</v>
      </c>
      <c r="AO54" s="37">
        <v>234</v>
      </c>
      <c r="AP54" s="16" t="s">
        <v>251</v>
      </c>
    </row>
    <row r="55" spans="2:42" ht="12.5" x14ac:dyDescent="0.25">
      <c r="B55"/>
      <c r="C55"/>
      <c r="D55" s="92">
        <v>38</v>
      </c>
      <c r="E55" s="37">
        <v>181</v>
      </c>
      <c r="F55" s="16">
        <v>20</v>
      </c>
      <c r="H55" s="92">
        <v>38</v>
      </c>
      <c r="I55" s="37">
        <v>194</v>
      </c>
      <c r="J55" s="16">
        <v>23</v>
      </c>
      <c r="L55" s="92">
        <v>38</v>
      </c>
      <c r="M55" s="37">
        <v>197</v>
      </c>
      <c r="N55" s="16">
        <v>24</v>
      </c>
      <c r="P55" s="92">
        <v>38</v>
      </c>
      <c r="Q55" s="37">
        <v>187</v>
      </c>
      <c r="R55" s="16">
        <v>21</v>
      </c>
      <c r="T55" s="92">
        <v>38</v>
      </c>
      <c r="U55" s="37">
        <v>181</v>
      </c>
      <c r="V55" s="16" t="s">
        <v>57</v>
      </c>
      <c r="X55" s="92">
        <v>38</v>
      </c>
      <c r="Y55" s="37">
        <v>199</v>
      </c>
      <c r="Z55" s="16" t="s">
        <v>61</v>
      </c>
      <c r="AB55" s="92">
        <v>38</v>
      </c>
      <c r="AC55" s="37">
        <v>200</v>
      </c>
      <c r="AD55" s="16" t="s">
        <v>61</v>
      </c>
      <c r="AF55" s="92">
        <v>38</v>
      </c>
      <c r="AG55" s="37">
        <v>211</v>
      </c>
      <c r="AH55" s="16" t="s">
        <v>66</v>
      </c>
      <c r="AJ55" s="92">
        <v>38</v>
      </c>
      <c r="AK55" s="37">
        <v>225</v>
      </c>
      <c r="AL55" s="16" t="s">
        <v>72</v>
      </c>
      <c r="AN55" s="92">
        <v>38</v>
      </c>
      <c r="AO55" s="37">
        <v>235</v>
      </c>
      <c r="AP55" s="16">
        <v>38</v>
      </c>
    </row>
    <row r="56" spans="2:42" ht="12.5" x14ac:dyDescent="0.25">
      <c r="B56"/>
      <c r="C56"/>
      <c r="D56" s="92">
        <v>39</v>
      </c>
      <c r="E56" s="37">
        <v>183</v>
      </c>
      <c r="F56" s="16">
        <v>20</v>
      </c>
      <c r="H56" s="92">
        <v>39</v>
      </c>
      <c r="I56" s="37">
        <v>196</v>
      </c>
      <c r="J56" s="16">
        <v>24</v>
      </c>
      <c r="L56" s="92">
        <v>39</v>
      </c>
      <c r="M56" s="37">
        <v>199</v>
      </c>
      <c r="N56" s="16">
        <v>24</v>
      </c>
      <c r="P56" s="92">
        <v>39</v>
      </c>
      <c r="Q56" s="37">
        <v>188</v>
      </c>
      <c r="R56" s="16">
        <v>22</v>
      </c>
      <c r="T56" s="92">
        <v>39</v>
      </c>
      <c r="U56" s="37">
        <v>182</v>
      </c>
      <c r="V56" s="16" t="s">
        <v>57</v>
      </c>
      <c r="X56" s="92">
        <v>39</v>
      </c>
      <c r="Y56" s="37">
        <v>201</v>
      </c>
      <c r="Z56" s="16" t="s">
        <v>61</v>
      </c>
      <c r="AB56" s="92">
        <v>39</v>
      </c>
      <c r="AC56" s="37">
        <v>202</v>
      </c>
      <c r="AD56" s="16">
        <v>25</v>
      </c>
      <c r="AF56" s="92">
        <v>39</v>
      </c>
      <c r="AG56" s="37">
        <v>212</v>
      </c>
      <c r="AH56" s="16" t="s">
        <v>66</v>
      </c>
      <c r="AJ56" s="92">
        <v>39</v>
      </c>
      <c r="AK56" s="37">
        <v>226</v>
      </c>
      <c r="AL56" s="16" t="s">
        <v>72</v>
      </c>
      <c r="AN56" s="92">
        <v>39</v>
      </c>
      <c r="AO56" s="37">
        <v>236</v>
      </c>
      <c r="AP56" s="16">
        <v>38</v>
      </c>
    </row>
    <row r="57" spans="2:42" ht="12.5" x14ac:dyDescent="0.25">
      <c r="B57"/>
      <c r="C57"/>
      <c r="D57" s="92">
        <v>40</v>
      </c>
      <c r="E57" s="37">
        <v>185</v>
      </c>
      <c r="F57" s="16">
        <v>21</v>
      </c>
      <c r="H57" s="92">
        <v>40</v>
      </c>
      <c r="I57" s="37">
        <v>198</v>
      </c>
      <c r="J57" s="16">
        <v>24</v>
      </c>
      <c r="L57" s="92">
        <v>40</v>
      </c>
      <c r="M57" s="37">
        <v>201</v>
      </c>
      <c r="N57" s="16">
        <v>24</v>
      </c>
      <c r="P57" s="92">
        <v>40</v>
      </c>
      <c r="Q57" s="37">
        <v>189</v>
      </c>
      <c r="R57" s="16">
        <v>22</v>
      </c>
      <c r="T57" s="92">
        <v>40</v>
      </c>
      <c r="U57" s="37">
        <v>183</v>
      </c>
      <c r="V57" s="16" t="s">
        <v>57</v>
      </c>
      <c r="X57" s="92">
        <v>40</v>
      </c>
      <c r="Y57" s="37">
        <v>202</v>
      </c>
      <c r="Z57" s="16">
        <v>25</v>
      </c>
      <c r="AB57" s="92">
        <v>40</v>
      </c>
      <c r="AC57" s="37">
        <v>203</v>
      </c>
      <c r="AD57" s="16">
        <v>25</v>
      </c>
      <c r="AF57" s="92">
        <v>40</v>
      </c>
      <c r="AG57" s="37">
        <v>213</v>
      </c>
      <c r="AH57" s="16" t="s">
        <v>67</v>
      </c>
      <c r="AJ57" s="92">
        <v>40</v>
      </c>
      <c r="AK57" s="37">
        <v>227</v>
      </c>
      <c r="AL57" s="16" t="s">
        <v>72</v>
      </c>
      <c r="AN57" s="92">
        <v>40</v>
      </c>
      <c r="AO57" s="37">
        <v>237</v>
      </c>
      <c r="AP57" s="16">
        <v>38</v>
      </c>
    </row>
    <row r="58" spans="2:42" ht="12.5" x14ac:dyDescent="0.25">
      <c r="B58"/>
      <c r="C58"/>
      <c r="D58" s="92">
        <v>41</v>
      </c>
      <c r="E58" s="37">
        <v>187</v>
      </c>
      <c r="F58" s="16">
        <v>21</v>
      </c>
      <c r="H58" s="92">
        <v>41</v>
      </c>
      <c r="I58" s="37">
        <v>200</v>
      </c>
      <c r="J58" s="16">
        <v>24</v>
      </c>
      <c r="L58" s="92">
        <v>41</v>
      </c>
      <c r="M58" s="37">
        <v>203</v>
      </c>
      <c r="N58" s="16">
        <v>25</v>
      </c>
      <c r="P58" s="92">
        <v>41</v>
      </c>
      <c r="Q58" s="37">
        <v>190</v>
      </c>
      <c r="R58" s="16">
        <v>22</v>
      </c>
      <c r="T58" s="92">
        <v>41</v>
      </c>
      <c r="U58" s="37">
        <v>184</v>
      </c>
      <c r="V58" s="16" t="s">
        <v>58</v>
      </c>
      <c r="X58" s="92">
        <v>41</v>
      </c>
      <c r="Y58" s="37">
        <v>203</v>
      </c>
      <c r="Z58" s="16">
        <v>25</v>
      </c>
      <c r="AB58" s="92">
        <v>41</v>
      </c>
      <c r="AC58" s="37">
        <v>204</v>
      </c>
      <c r="AD58" s="16">
        <v>25</v>
      </c>
      <c r="AF58" s="92">
        <v>41</v>
      </c>
      <c r="AG58" s="37">
        <v>214</v>
      </c>
      <c r="AH58" s="16" t="s">
        <v>67</v>
      </c>
      <c r="AJ58" s="92">
        <v>41</v>
      </c>
      <c r="AK58" s="37">
        <v>228</v>
      </c>
      <c r="AL58" s="16">
        <v>35</v>
      </c>
      <c r="AN58" s="92">
        <v>41</v>
      </c>
      <c r="AO58" s="37">
        <v>238</v>
      </c>
      <c r="AP58" s="16">
        <v>39</v>
      </c>
    </row>
    <row r="59" spans="2:42" ht="12.5" x14ac:dyDescent="0.25">
      <c r="B59"/>
      <c r="C59"/>
      <c r="D59" s="92">
        <v>42</v>
      </c>
      <c r="E59" s="37">
        <v>189</v>
      </c>
      <c r="F59" s="16">
        <v>22</v>
      </c>
      <c r="H59" s="92">
        <v>42</v>
      </c>
      <c r="I59" s="37">
        <v>201</v>
      </c>
      <c r="J59" s="16">
        <v>25</v>
      </c>
      <c r="L59" s="92">
        <v>42</v>
      </c>
      <c r="M59" s="37">
        <v>204</v>
      </c>
      <c r="N59" s="16">
        <v>25</v>
      </c>
      <c r="P59" s="92">
        <v>42</v>
      </c>
      <c r="Q59" s="37">
        <v>192</v>
      </c>
      <c r="R59" s="16">
        <v>23</v>
      </c>
      <c r="T59" s="92">
        <v>42</v>
      </c>
      <c r="U59" s="37">
        <v>185</v>
      </c>
      <c r="V59" s="16" t="s">
        <v>58</v>
      </c>
      <c r="X59" s="92">
        <v>42</v>
      </c>
      <c r="Y59" s="37">
        <v>204</v>
      </c>
      <c r="Z59" s="16">
        <v>25</v>
      </c>
      <c r="AB59" s="92">
        <v>42</v>
      </c>
      <c r="AC59" s="37">
        <v>205</v>
      </c>
      <c r="AD59" s="16">
        <v>26</v>
      </c>
      <c r="AF59" s="92">
        <v>42</v>
      </c>
      <c r="AG59" s="37">
        <v>215</v>
      </c>
      <c r="AH59" s="16" t="s">
        <v>68</v>
      </c>
      <c r="AJ59" s="92">
        <v>42</v>
      </c>
      <c r="AK59" s="37">
        <v>229</v>
      </c>
      <c r="AL59" s="16">
        <v>35</v>
      </c>
      <c r="AN59" s="92">
        <v>42</v>
      </c>
      <c r="AO59" s="37">
        <v>239</v>
      </c>
      <c r="AP59" s="16">
        <v>39</v>
      </c>
    </row>
    <row r="60" spans="2:42" ht="12.5" x14ac:dyDescent="0.25">
      <c r="B60"/>
      <c r="C60"/>
      <c r="D60" s="92">
        <v>43</v>
      </c>
      <c r="E60" s="37">
        <v>191</v>
      </c>
      <c r="F60" s="16">
        <v>22</v>
      </c>
      <c r="H60" s="92">
        <v>43</v>
      </c>
      <c r="I60" s="37">
        <v>203</v>
      </c>
      <c r="J60" s="16">
        <v>25</v>
      </c>
      <c r="L60" s="92">
        <v>43</v>
      </c>
      <c r="M60" s="37">
        <v>206</v>
      </c>
      <c r="N60" s="16">
        <v>26</v>
      </c>
      <c r="P60" s="92">
        <v>43</v>
      </c>
      <c r="Q60" s="37">
        <v>193</v>
      </c>
      <c r="R60" s="16">
        <v>23</v>
      </c>
      <c r="T60" s="92">
        <v>43</v>
      </c>
      <c r="U60" s="37">
        <v>187</v>
      </c>
      <c r="V60" s="16" t="s">
        <v>58</v>
      </c>
      <c r="X60" s="92">
        <v>43</v>
      </c>
      <c r="Y60" s="37">
        <v>205</v>
      </c>
      <c r="Z60" s="16">
        <v>26</v>
      </c>
      <c r="AB60" s="92">
        <v>43</v>
      </c>
      <c r="AC60" s="37">
        <v>206</v>
      </c>
      <c r="AD60" s="16">
        <v>26</v>
      </c>
      <c r="AF60" s="92">
        <v>43</v>
      </c>
      <c r="AG60" s="37">
        <v>216</v>
      </c>
      <c r="AH60" s="16" t="s">
        <v>68</v>
      </c>
      <c r="AJ60" s="92">
        <v>43</v>
      </c>
      <c r="AK60" s="37">
        <v>230</v>
      </c>
      <c r="AL60" s="16">
        <v>36</v>
      </c>
      <c r="AN60" s="92">
        <v>43</v>
      </c>
      <c r="AO60" s="37">
        <v>240</v>
      </c>
      <c r="AP60" s="16">
        <v>40</v>
      </c>
    </row>
    <row r="61" spans="2:42" ht="12.5" x14ac:dyDescent="0.25">
      <c r="B61"/>
      <c r="C61"/>
      <c r="D61" s="92">
        <v>44</v>
      </c>
      <c r="E61" s="37">
        <v>193</v>
      </c>
      <c r="F61" s="16">
        <v>23</v>
      </c>
      <c r="H61" s="92">
        <v>44</v>
      </c>
      <c r="I61" s="37">
        <v>205</v>
      </c>
      <c r="J61" s="16">
        <v>26</v>
      </c>
      <c r="L61" s="92">
        <v>44</v>
      </c>
      <c r="M61" s="37">
        <v>208</v>
      </c>
      <c r="N61" s="16">
        <v>27</v>
      </c>
      <c r="P61" s="92">
        <v>44</v>
      </c>
      <c r="Q61" s="37">
        <v>194</v>
      </c>
      <c r="R61" s="16">
        <v>23</v>
      </c>
      <c r="T61" s="92">
        <v>44</v>
      </c>
      <c r="U61" s="37">
        <v>188</v>
      </c>
      <c r="V61" s="16" t="s">
        <v>59</v>
      </c>
      <c r="X61" s="92">
        <v>44</v>
      </c>
      <c r="Y61" s="37">
        <v>206</v>
      </c>
      <c r="Z61" s="16">
        <v>26</v>
      </c>
      <c r="AB61" s="92">
        <v>44</v>
      </c>
      <c r="AC61" s="37">
        <v>207</v>
      </c>
      <c r="AD61" s="16">
        <v>27</v>
      </c>
      <c r="AF61" s="92">
        <v>44</v>
      </c>
      <c r="AG61" s="37">
        <v>217</v>
      </c>
      <c r="AH61" s="16" t="s">
        <v>69</v>
      </c>
      <c r="AJ61" s="92">
        <v>44</v>
      </c>
      <c r="AK61" s="37">
        <v>231</v>
      </c>
      <c r="AL61" s="16">
        <v>36</v>
      </c>
      <c r="AN61" s="92">
        <v>44</v>
      </c>
      <c r="AO61" s="37">
        <v>241</v>
      </c>
      <c r="AP61" s="16">
        <v>40</v>
      </c>
    </row>
    <row r="62" spans="2:42" ht="12.5" x14ac:dyDescent="0.25">
      <c r="B62"/>
      <c r="C62"/>
      <c r="D62" s="92">
        <v>45</v>
      </c>
      <c r="E62" s="37">
        <v>195</v>
      </c>
      <c r="F62" s="16">
        <v>23</v>
      </c>
      <c r="H62" s="92">
        <v>45</v>
      </c>
      <c r="I62" s="37">
        <v>207</v>
      </c>
      <c r="J62" s="16">
        <v>26</v>
      </c>
      <c r="L62" s="92">
        <v>45</v>
      </c>
      <c r="M62" s="37">
        <v>210</v>
      </c>
      <c r="N62" s="16">
        <v>28</v>
      </c>
      <c r="P62" s="92">
        <v>45</v>
      </c>
      <c r="Q62" s="37">
        <v>195</v>
      </c>
      <c r="R62" s="16">
        <v>23</v>
      </c>
      <c r="T62" s="92">
        <v>45</v>
      </c>
      <c r="U62" s="37">
        <v>189</v>
      </c>
      <c r="V62" s="16" t="s">
        <v>59</v>
      </c>
      <c r="X62" s="92">
        <v>45</v>
      </c>
      <c r="Y62" s="37">
        <v>207</v>
      </c>
      <c r="Z62" s="16">
        <v>27</v>
      </c>
      <c r="AB62" s="92">
        <v>45</v>
      </c>
      <c r="AC62" s="37">
        <v>208</v>
      </c>
      <c r="AD62" s="16">
        <v>27</v>
      </c>
      <c r="AF62" s="92">
        <v>45</v>
      </c>
      <c r="AG62" s="37">
        <v>218</v>
      </c>
      <c r="AH62" s="16" t="s">
        <v>69</v>
      </c>
      <c r="AJ62" s="92">
        <v>45</v>
      </c>
      <c r="AK62" s="37">
        <v>232</v>
      </c>
      <c r="AL62" s="16">
        <v>37</v>
      </c>
      <c r="AN62" s="92">
        <v>45</v>
      </c>
      <c r="AO62" s="37">
        <v>241</v>
      </c>
      <c r="AP62" s="16" t="s">
        <v>80</v>
      </c>
    </row>
    <row r="63" spans="2:42" ht="12.5" x14ac:dyDescent="0.25">
      <c r="B63"/>
      <c r="C63"/>
      <c r="D63" s="92">
        <v>46</v>
      </c>
      <c r="E63" s="37">
        <v>197</v>
      </c>
      <c r="F63" s="16">
        <v>24</v>
      </c>
      <c r="H63" s="92">
        <v>46</v>
      </c>
      <c r="I63" s="37">
        <v>209</v>
      </c>
      <c r="J63" s="16">
        <v>27</v>
      </c>
      <c r="L63" s="92">
        <v>46</v>
      </c>
      <c r="M63" s="37">
        <v>212</v>
      </c>
      <c r="N63" s="16">
        <v>29</v>
      </c>
      <c r="P63" s="92">
        <v>46</v>
      </c>
      <c r="Q63" s="37">
        <v>196</v>
      </c>
      <c r="R63" s="16">
        <v>24</v>
      </c>
      <c r="T63" s="92">
        <v>46</v>
      </c>
      <c r="U63" s="37">
        <v>190</v>
      </c>
      <c r="V63" s="16" t="s">
        <v>59</v>
      </c>
      <c r="X63" s="92">
        <v>46</v>
      </c>
      <c r="Y63" s="37">
        <v>208</v>
      </c>
      <c r="Z63" s="16">
        <v>27</v>
      </c>
      <c r="AB63" s="92">
        <v>46</v>
      </c>
      <c r="AC63" s="37">
        <v>210</v>
      </c>
      <c r="AD63" s="16">
        <v>28</v>
      </c>
      <c r="AF63" s="92">
        <v>46</v>
      </c>
      <c r="AG63" s="37">
        <v>219</v>
      </c>
      <c r="AH63" s="16" t="s">
        <v>70</v>
      </c>
      <c r="AJ63" s="92">
        <v>46</v>
      </c>
      <c r="AK63" s="37">
        <v>233</v>
      </c>
      <c r="AL63" s="16">
        <v>37</v>
      </c>
      <c r="AN63" s="92">
        <v>46</v>
      </c>
      <c r="AO63" s="37">
        <v>242</v>
      </c>
      <c r="AP63" s="16">
        <v>41</v>
      </c>
    </row>
    <row r="64" spans="2:42" ht="12.5" x14ac:dyDescent="0.25">
      <c r="B64"/>
      <c r="C64"/>
      <c r="D64" s="92">
        <v>47</v>
      </c>
      <c r="E64" s="37">
        <v>199</v>
      </c>
      <c r="F64" s="16">
        <v>24</v>
      </c>
      <c r="H64" s="92">
        <v>47</v>
      </c>
      <c r="I64" s="37">
        <v>211</v>
      </c>
      <c r="J64" s="16">
        <v>28</v>
      </c>
      <c r="L64" s="92">
        <v>47</v>
      </c>
      <c r="M64" s="37">
        <v>214</v>
      </c>
      <c r="N64" s="16">
        <v>30</v>
      </c>
      <c r="P64" s="92">
        <v>47</v>
      </c>
      <c r="Q64" s="37">
        <v>197</v>
      </c>
      <c r="R64" s="16">
        <v>24</v>
      </c>
      <c r="T64" s="92">
        <v>47</v>
      </c>
      <c r="U64" s="37">
        <v>191</v>
      </c>
      <c r="V64" s="16" t="s">
        <v>59</v>
      </c>
      <c r="X64" s="92">
        <v>47</v>
      </c>
      <c r="Y64" s="37">
        <v>210</v>
      </c>
      <c r="Z64" s="16">
        <v>27</v>
      </c>
      <c r="AB64" s="92">
        <v>47</v>
      </c>
      <c r="AC64" s="37">
        <v>211</v>
      </c>
      <c r="AD64" s="16">
        <v>28</v>
      </c>
      <c r="AF64" s="92">
        <v>47</v>
      </c>
      <c r="AG64" s="37">
        <v>220</v>
      </c>
      <c r="AH64" s="16" t="s">
        <v>70</v>
      </c>
      <c r="AJ64" s="92">
        <v>47</v>
      </c>
      <c r="AK64" s="37">
        <v>234</v>
      </c>
      <c r="AL64" s="16">
        <v>37</v>
      </c>
      <c r="AN64" s="92">
        <v>47</v>
      </c>
      <c r="AO64" s="37">
        <v>243</v>
      </c>
      <c r="AP64" s="16">
        <v>42</v>
      </c>
    </row>
    <row r="65" spans="1:42" ht="12.5" x14ac:dyDescent="0.25">
      <c r="B65"/>
      <c r="C65"/>
      <c r="D65" s="92">
        <v>48</v>
      </c>
      <c r="E65" s="37">
        <v>202</v>
      </c>
      <c r="F65" s="16">
        <v>25</v>
      </c>
      <c r="H65" s="92">
        <v>48</v>
      </c>
      <c r="I65" s="37">
        <v>213</v>
      </c>
      <c r="J65" s="16">
        <v>29</v>
      </c>
      <c r="L65" s="92">
        <v>48</v>
      </c>
      <c r="M65" s="37">
        <v>217</v>
      </c>
      <c r="N65" s="16">
        <v>30</v>
      </c>
      <c r="P65" s="92">
        <v>48</v>
      </c>
      <c r="Q65" s="37">
        <v>199</v>
      </c>
      <c r="R65" s="16">
        <v>24</v>
      </c>
      <c r="T65" s="92">
        <v>48</v>
      </c>
      <c r="U65" s="37">
        <v>192</v>
      </c>
      <c r="V65" s="16">
        <v>23</v>
      </c>
      <c r="X65" s="92">
        <v>48</v>
      </c>
      <c r="Y65" s="37">
        <v>211</v>
      </c>
      <c r="Z65" s="16">
        <v>28</v>
      </c>
      <c r="AB65" s="92">
        <v>48</v>
      </c>
      <c r="AC65" s="37">
        <v>212</v>
      </c>
      <c r="AD65" s="16">
        <v>28</v>
      </c>
      <c r="AF65" s="92">
        <v>48</v>
      </c>
      <c r="AG65" s="37">
        <v>221</v>
      </c>
      <c r="AH65" s="16" t="s">
        <v>71</v>
      </c>
      <c r="AJ65" s="92">
        <v>48</v>
      </c>
      <c r="AK65" s="37">
        <v>235</v>
      </c>
      <c r="AL65" s="16">
        <v>38</v>
      </c>
      <c r="AN65" s="92">
        <v>48</v>
      </c>
      <c r="AO65" s="37">
        <v>244</v>
      </c>
      <c r="AP65" s="16">
        <v>42</v>
      </c>
    </row>
    <row r="66" spans="1:42" ht="12.5" x14ac:dyDescent="0.25">
      <c r="B66"/>
      <c r="C66"/>
      <c r="D66" s="92">
        <v>49</v>
      </c>
      <c r="E66" s="37">
        <v>205</v>
      </c>
      <c r="F66" s="16">
        <v>25</v>
      </c>
      <c r="H66" s="92">
        <v>49</v>
      </c>
      <c r="I66" s="37">
        <v>216</v>
      </c>
      <c r="J66" s="16">
        <v>30</v>
      </c>
      <c r="L66" s="92">
        <v>49</v>
      </c>
      <c r="M66" s="37">
        <v>219</v>
      </c>
      <c r="N66" s="16">
        <v>31</v>
      </c>
      <c r="P66" s="92">
        <v>49</v>
      </c>
      <c r="Q66" s="37">
        <v>200</v>
      </c>
      <c r="R66" s="16">
        <v>24</v>
      </c>
      <c r="T66" s="92">
        <v>49</v>
      </c>
      <c r="U66" s="37">
        <v>193</v>
      </c>
      <c r="V66" s="16">
        <v>23</v>
      </c>
      <c r="X66" s="92">
        <v>49</v>
      </c>
      <c r="Y66" s="37">
        <v>212</v>
      </c>
      <c r="Z66" s="16">
        <v>28</v>
      </c>
      <c r="AB66" s="92">
        <v>49</v>
      </c>
      <c r="AC66" s="37">
        <v>213</v>
      </c>
      <c r="AD66" s="16">
        <v>29</v>
      </c>
      <c r="AF66" s="92">
        <v>49</v>
      </c>
      <c r="AG66" s="37">
        <v>222</v>
      </c>
      <c r="AH66" s="16" t="s">
        <v>71</v>
      </c>
      <c r="AJ66" s="92">
        <v>49</v>
      </c>
      <c r="AK66" s="37">
        <v>236</v>
      </c>
      <c r="AL66" s="16">
        <v>38</v>
      </c>
      <c r="AN66" s="92">
        <v>49</v>
      </c>
      <c r="AO66" s="37">
        <v>245</v>
      </c>
      <c r="AP66" s="16">
        <v>43</v>
      </c>
    </row>
    <row r="67" spans="1:42" ht="12.5" x14ac:dyDescent="0.25">
      <c r="B67"/>
      <c r="C67"/>
      <c r="D67" s="92">
        <v>50</v>
      </c>
      <c r="E67" s="37">
        <v>207</v>
      </c>
      <c r="F67" s="16">
        <v>27</v>
      </c>
      <c r="H67" s="92">
        <v>50</v>
      </c>
      <c r="I67" s="37">
        <v>218</v>
      </c>
      <c r="J67" s="16">
        <v>31</v>
      </c>
      <c r="L67" s="92">
        <v>50</v>
      </c>
      <c r="M67" s="37">
        <v>222</v>
      </c>
      <c r="N67" s="16" t="s">
        <v>191</v>
      </c>
      <c r="P67" s="92">
        <v>50</v>
      </c>
      <c r="Q67" s="37">
        <v>201</v>
      </c>
      <c r="R67" s="16">
        <v>24</v>
      </c>
      <c r="T67" s="92">
        <v>50</v>
      </c>
      <c r="U67" s="37">
        <v>194</v>
      </c>
      <c r="V67" s="16">
        <v>23</v>
      </c>
      <c r="X67" s="92">
        <v>50</v>
      </c>
      <c r="Y67" s="37">
        <v>213</v>
      </c>
      <c r="Z67" s="16">
        <v>29</v>
      </c>
      <c r="AB67" s="92">
        <v>50</v>
      </c>
      <c r="AC67" s="37">
        <v>214</v>
      </c>
      <c r="AD67" s="16">
        <v>29</v>
      </c>
      <c r="AF67" s="92">
        <v>50</v>
      </c>
      <c r="AG67" s="37">
        <v>223</v>
      </c>
      <c r="AH67" s="16" t="s">
        <v>71</v>
      </c>
      <c r="AJ67" s="92">
        <v>50</v>
      </c>
      <c r="AK67" s="37">
        <v>237</v>
      </c>
      <c r="AL67" s="16">
        <v>39</v>
      </c>
      <c r="AN67" s="92">
        <v>50</v>
      </c>
      <c r="AO67" s="37">
        <v>246</v>
      </c>
      <c r="AP67" s="16">
        <v>43</v>
      </c>
    </row>
    <row r="68" spans="1:42" ht="12.5" x14ac:dyDescent="0.25">
      <c r="B68"/>
      <c r="C68"/>
      <c r="D68" s="92">
        <v>51</v>
      </c>
      <c r="E68" s="37">
        <v>210</v>
      </c>
      <c r="F68" s="16" t="s">
        <v>189</v>
      </c>
      <c r="H68" s="92">
        <v>51</v>
      </c>
      <c r="I68" s="37">
        <v>221</v>
      </c>
      <c r="J68" s="16" t="s">
        <v>194</v>
      </c>
      <c r="L68" s="92">
        <v>51</v>
      </c>
      <c r="M68" s="37">
        <v>225</v>
      </c>
      <c r="N68" s="16" t="s">
        <v>192</v>
      </c>
      <c r="P68" s="92">
        <v>51</v>
      </c>
      <c r="Q68" s="37">
        <v>202</v>
      </c>
      <c r="R68" s="16">
        <v>25</v>
      </c>
      <c r="T68" s="92">
        <v>51</v>
      </c>
      <c r="U68" s="37">
        <v>195</v>
      </c>
      <c r="V68" s="16">
        <v>23</v>
      </c>
      <c r="X68" s="92">
        <v>51</v>
      </c>
      <c r="Y68" s="37">
        <v>214</v>
      </c>
      <c r="Z68" s="16">
        <v>29</v>
      </c>
      <c r="AB68" s="92">
        <v>51</v>
      </c>
      <c r="AC68" s="37">
        <v>215</v>
      </c>
      <c r="AD68" s="16">
        <v>30</v>
      </c>
      <c r="AF68" s="92">
        <v>51</v>
      </c>
      <c r="AG68" s="37">
        <v>224</v>
      </c>
      <c r="AH68" s="16">
        <v>34</v>
      </c>
      <c r="AJ68" s="92">
        <v>51</v>
      </c>
      <c r="AK68" s="37">
        <v>238</v>
      </c>
      <c r="AL68" s="16">
        <v>39</v>
      </c>
      <c r="AN68" s="92">
        <v>51</v>
      </c>
      <c r="AO68" s="37">
        <v>247</v>
      </c>
      <c r="AP68" s="16">
        <v>43</v>
      </c>
    </row>
    <row r="69" spans="1:42" ht="12.5" x14ac:dyDescent="0.25">
      <c r="B69"/>
      <c r="C69"/>
      <c r="D69" s="92">
        <v>52</v>
      </c>
      <c r="E69" s="37">
        <v>214</v>
      </c>
      <c r="F69" s="16" t="s">
        <v>218</v>
      </c>
      <c r="H69" s="92">
        <v>52</v>
      </c>
      <c r="I69" s="37">
        <v>224</v>
      </c>
      <c r="J69" s="16" t="s">
        <v>192</v>
      </c>
      <c r="L69" s="92">
        <v>52</v>
      </c>
      <c r="M69" s="37">
        <v>228</v>
      </c>
      <c r="N69" s="16" t="s">
        <v>73</v>
      </c>
      <c r="P69" s="92">
        <v>52</v>
      </c>
      <c r="Q69" s="37">
        <v>203</v>
      </c>
      <c r="R69" s="16">
        <v>25</v>
      </c>
      <c r="T69" s="92">
        <v>52</v>
      </c>
      <c r="U69" s="37">
        <v>197</v>
      </c>
      <c r="V69" s="16">
        <v>24</v>
      </c>
      <c r="X69" s="92">
        <v>52</v>
      </c>
      <c r="Y69" s="37">
        <v>215</v>
      </c>
      <c r="Z69" s="16">
        <v>30</v>
      </c>
      <c r="AB69" s="92">
        <v>52</v>
      </c>
      <c r="AC69" s="37">
        <v>216</v>
      </c>
      <c r="AD69" s="16">
        <v>30</v>
      </c>
      <c r="AF69" s="92">
        <v>52</v>
      </c>
      <c r="AG69" s="37">
        <v>226</v>
      </c>
      <c r="AH69" s="16">
        <v>34</v>
      </c>
      <c r="AJ69" s="92">
        <v>52</v>
      </c>
      <c r="AK69" s="37">
        <v>239</v>
      </c>
      <c r="AL69" s="16">
        <v>40</v>
      </c>
      <c r="AN69" s="92">
        <v>52</v>
      </c>
      <c r="AO69" s="37">
        <v>248</v>
      </c>
      <c r="AP69" s="16">
        <v>44</v>
      </c>
    </row>
    <row r="70" spans="1:42" ht="12.5" x14ac:dyDescent="0.25">
      <c r="B70"/>
      <c r="C70"/>
      <c r="D70" s="92">
        <v>53</v>
      </c>
      <c r="E70" s="37">
        <v>217</v>
      </c>
      <c r="F70" s="16" t="s">
        <v>190</v>
      </c>
      <c r="H70" s="92">
        <v>53</v>
      </c>
      <c r="I70" s="37">
        <v>228</v>
      </c>
      <c r="J70" s="16" t="s">
        <v>73</v>
      </c>
      <c r="L70" s="92">
        <v>53</v>
      </c>
      <c r="M70" s="37">
        <v>231</v>
      </c>
      <c r="N70" s="16" t="s">
        <v>74</v>
      </c>
      <c r="P70" s="92">
        <v>53</v>
      </c>
      <c r="Q70" s="37">
        <v>205</v>
      </c>
      <c r="R70" s="16">
        <v>25</v>
      </c>
      <c r="T70" s="92">
        <v>53</v>
      </c>
      <c r="U70" s="37">
        <v>198</v>
      </c>
      <c r="V70" s="16">
        <v>24</v>
      </c>
      <c r="X70" s="92">
        <v>53</v>
      </c>
      <c r="Y70" s="37">
        <v>215</v>
      </c>
      <c r="Z70" s="16">
        <v>30</v>
      </c>
      <c r="AB70" s="92">
        <v>53</v>
      </c>
      <c r="AC70" s="37">
        <v>217</v>
      </c>
      <c r="AD70" s="16">
        <v>31</v>
      </c>
      <c r="AF70" s="92">
        <v>53</v>
      </c>
      <c r="AG70" s="37">
        <v>227</v>
      </c>
      <c r="AH70" s="16">
        <v>34</v>
      </c>
      <c r="AJ70" s="92">
        <v>53</v>
      </c>
      <c r="AK70" s="37">
        <v>240</v>
      </c>
      <c r="AL70" s="16">
        <v>40</v>
      </c>
      <c r="AN70" s="92">
        <v>53</v>
      </c>
      <c r="AO70" s="37">
        <v>249</v>
      </c>
      <c r="AP70" s="16">
        <v>44</v>
      </c>
    </row>
    <row r="71" spans="1:42" ht="12.5" x14ac:dyDescent="0.25">
      <c r="B71"/>
      <c r="C71"/>
      <c r="D71" s="92">
        <v>54</v>
      </c>
      <c r="E71" s="37">
        <v>222</v>
      </c>
      <c r="F71" s="16" t="s">
        <v>194</v>
      </c>
      <c r="H71" s="92">
        <v>54</v>
      </c>
      <c r="I71" s="37">
        <v>231</v>
      </c>
      <c r="J71" s="16" t="s">
        <v>74</v>
      </c>
      <c r="L71" s="92">
        <v>54</v>
      </c>
      <c r="M71" s="37">
        <v>235</v>
      </c>
      <c r="N71" s="16" t="s">
        <v>76</v>
      </c>
      <c r="P71" s="92">
        <v>54</v>
      </c>
      <c r="Q71" s="37">
        <v>206</v>
      </c>
      <c r="R71" s="16">
        <v>26</v>
      </c>
      <c r="T71" s="92">
        <v>54</v>
      </c>
      <c r="U71" s="37">
        <v>199</v>
      </c>
      <c r="V71" s="16">
        <v>24</v>
      </c>
      <c r="X71" s="92">
        <v>54</v>
      </c>
      <c r="Y71" s="37">
        <v>215</v>
      </c>
      <c r="Z71" s="16">
        <v>31</v>
      </c>
      <c r="AB71" s="92">
        <v>54</v>
      </c>
      <c r="AC71" s="37">
        <v>218</v>
      </c>
      <c r="AD71" s="16">
        <v>31</v>
      </c>
      <c r="AF71" s="92">
        <v>54</v>
      </c>
      <c r="AG71" s="37">
        <v>228</v>
      </c>
      <c r="AH71" s="16">
        <v>35</v>
      </c>
      <c r="AJ71" s="92">
        <v>54</v>
      </c>
      <c r="AK71" s="37">
        <v>241</v>
      </c>
      <c r="AL71" s="16">
        <v>41</v>
      </c>
      <c r="AN71" s="92">
        <v>54</v>
      </c>
      <c r="AO71" s="37">
        <v>250</v>
      </c>
      <c r="AP71" s="16">
        <v>44</v>
      </c>
    </row>
    <row r="72" spans="1:42" ht="12.5" x14ac:dyDescent="0.25">
      <c r="B72"/>
      <c r="C72"/>
      <c r="D72" s="92">
        <v>55</v>
      </c>
      <c r="E72" s="37">
        <v>226</v>
      </c>
      <c r="F72" s="16" t="s">
        <v>192</v>
      </c>
      <c r="H72" s="92">
        <v>55</v>
      </c>
      <c r="I72" s="37">
        <v>236</v>
      </c>
      <c r="J72" s="16" t="s">
        <v>76</v>
      </c>
      <c r="L72" s="92">
        <v>55</v>
      </c>
      <c r="M72" s="37">
        <v>240</v>
      </c>
      <c r="N72" s="16" t="s">
        <v>78</v>
      </c>
      <c r="P72" s="92">
        <v>55</v>
      </c>
      <c r="Q72" s="37">
        <v>207</v>
      </c>
      <c r="R72" s="16">
        <v>26</v>
      </c>
      <c r="T72" s="92">
        <v>55</v>
      </c>
      <c r="U72" s="37">
        <v>200</v>
      </c>
      <c r="V72" s="16">
        <v>24</v>
      </c>
      <c r="X72" s="92">
        <v>55</v>
      </c>
      <c r="Y72" s="37">
        <v>218</v>
      </c>
      <c r="Z72" s="16">
        <v>31</v>
      </c>
      <c r="AB72" s="92">
        <v>55</v>
      </c>
      <c r="AC72" s="37">
        <v>220</v>
      </c>
      <c r="AD72" s="16">
        <v>32</v>
      </c>
      <c r="AF72" s="92">
        <v>55</v>
      </c>
      <c r="AG72" s="37">
        <v>229</v>
      </c>
      <c r="AH72" s="16">
        <v>35</v>
      </c>
      <c r="AJ72" s="92">
        <v>55</v>
      </c>
      <c r="AK72" s="37">
        <v>242</v>
      </c>
      <c r="AL72" s="16">
        <v>41</v>
      </c>
      <c r="AN72" s="92">
        <v>55</v>
      </c>
      <c r="AO72" s="37">
        <v>251</v>
      </c>
      <c r="AP72" s="16">
        <v>45</v>
      </c>
    </row>
    <row r="73" spans="1:42" ht="12.5" x14ac:dyDescent="0.25">
      <c r="B73"/>
      <c r="C73"/>
      <c r="D73" s="92">
        <v>56</v>
      </c>
      <c r="E73" s="37">
        <v>232</v>
      </c>
      <c r="F73" s="16" t="s">
        <v>74</v>
      </c>
      <c r="H73" s="92">
        <v>56</v>
      </c>
      <c r="I73" s="37">
        <v>241</v>
      </c>
      <c r="J73" s="16" t="s">
        <v>78</v>
      </c>
      <c r="L73" s="92">
        <v>56</v>
      </c>
      <c r="M73" s="37">
        <v>245</v>
      </c>
      <c r="N73" s="16" t="s">
        <v>82</v>
      </c>
      <c r="P73" s="92">
        <v>56</v>
      </c>
      <c r="Q73" s="37">
        <v>208</v>
      </c>
      <c r="R73" s="16">
        <v>27</v>
      </c>
      <c r="T73" s="92">
        <v>56</v>
      </c>
      <c r="U73" s="37">
        <v>201</v>
      </c>
      <c r="V73" s="16">
        <v>24</v>
      </c>
      <c r="X73" s="92">
        <v>56</v>
      </c>
      <c r="Y73" s="37">
        <v>219</v>
      </c>
      <c r="Z73" s="16">
        <v>32</v>
      </c>
      <c r="AB73" s="92">
        <v>56</v>
      </c>
      <c r="AC73" s="37">
        <v>221</v>
      </c>
      <c r="AD73" s="16">
        <v>32</v>
      </c>
      <c r="AF73" s="92">
        <v>56</v>
      </c>
      <c r="AG73" s="37">
        <v>230</v>
      </c>
      <c r="AH73" s="16">
        <v>36</v>
      </c>
      <c r="AJ73" s="92">
        <v>56</v>
      </c>
      <c r="AK73" s="37">
        <v>243</v>
      </c>
      <c r="AL73" s="16">
        <v>42</v>
      </c>
      <c r="AN73" s="92">
        <v>56</v>
      </c>
      <c r="AO73" s="37">
        <v>252</v>
      </c>
      <c r="AP73" s="16">
        <v>45</v>
      </c>
    </row>
    <row r="74" spans="1:42" ht="12.5" x14ac:dyDescent="0.25">
      <c r="B74"/>
      <c r="C74"/>
      <c r="D74" s="92">
        <v>57</v>
      </c>
      <c r="E74" s="37">
        <v>239</v>
      </c>
      <c r="F74" s="16" t="s">
        <v>77</v>
      </c>
      <c r="H74" s="92">
        <v>57</v>
      </c>
      <c r="I74" s="37" t="s">
        <v>238</v>
      </c>
      <c r="J74" s="16" t="s">
        <v>87</v>
      </c>
      <c r="L74" s="92">
        <v>57</v>
      </c>
      <c r="M74" s="37" t="s">
        <v>239</v>
      </c>
      <c r="N74" s="16" t="s">
        <v>90</v>
      </c>
      <c r="P74" s="92">
        <v>57</v>
      </c>
      <c r="Q74" s="37">
        <v>210</v>
      </c>
      <c r="R74" s="16">
        <v>28</v>
      </c>
      <c r="T74" s="92">
        <v>57</v>
      </c>
      <c r="U74" s="37">
        <v>202</v>
      </c>
      <c r="V74" s="16">
        <v>25</v>
      </c>
      <c r="X74" s="92">
        <v>57</v>
      </c>
      <c r="Y74" s="37">
        <v>220</v>
      </c>
      <c r="Z74" s="16">
        <v>32</v>
      </c>
      <c r="AB74" s="92">
        <v>57</v>
      </c>
      <c r="AC74" s="37">
        <v>222</v>
      </c>
      <c r="AD74" s="16">
        <v>33</v>
      </c>
      <c r="AF74" s="92">
        <v>57</v>
      </c>
      <c r="AG74" s="37">
        <v>231</v>
      </c>
      <c r="AH74" s="16">
        <v>36</v>
      </c>
      <c r="AJ74" s="92">
        <v>57</v>
      </c>
      <c r="AK74" s="37">
        <v>244</v>
      </c>
      <c r="AL74" s="16">
        <v>42</v>
      </c>
      <c r="AN74" s="92">
        <v>57</v>
      </c>
      <c r="AO74" s="37">
        <v>253</v>
      </c>
      <c r="AP74" s="16">
        <v>46</v>
      </c>
    </row>
    <row r="75" spans="1:42" ht="12.5" x14ac:dyDescent="0.25">
      <c r="B75"/>
      <c r="C75"/>
      <c r="D75" s="92">
        <v>58</v>
      </c>
      <c r="E75" s="37" t="s">
        <v>236</v>
      </c>
      <c r="F75" s="16" t="s">
        <v>87</v>
      </c>
      <c r="H75" s="92">
        <v>58</v>
      </c>
      <c r="I75" s="37" t="s">
        <v>238</v>
      </c>
      <c r="J75" s="16" t="s">
        <v>83</v>
      </c>
      <c r="L75" s="92">
        <v>58</v>
      </c>
      <c r="M75" s="37" t="s">
        <v>239</v>
      </c>
      <c r="N75" s="16" t="s">
        <v>86</v>
      </c>
      <c r="P75" s="92">
        <v>58</v>
      </c>
      <c r="Q75" s="37">
        <v>211</v>
      </c>
      <c r="R75" s="16">
        <v>28</v>
      </c>
      <c r="T75" s="92">
        <v>58</v>
      </c>
      <c r="U75" s="37">
        <v>203</v>
      </c>
      <c r="V75" s="16">
        <v>25</v>
      </c>
      <c r="X75" s="92">
        <v>58</v>
      </c>
      <c r="Y75" s="37">
        <v>222</v>
      </c>
      <c r="Z75" s="16">
        <v>33</v>
      </c>
      <c r="AB75" s="92">
        <v>58</v>
      </c>
      <c r="AC75" s="37">
        <v>223</v>
      </c>
      <c r="AD75" s="16">
        <v>33</v>
      </c>
      <c r="AF75" s="92">
        <v>58</v>
      </c>
      <c r="AG75" s="37">
        <v>232</v>
      </c>
      <c r="AH75" s="16">
        <v>36</v>
      </c>
      <c r="AJ75" s="92">
        <v>58</v>
      </c>
      <c r="AK75" s="37">
        <v>245</v>
      </c>
      <c r="AL75" s="16">
        <v>43</v>
      </c>
      <c r="AN75" s="92">
        <v>58</v>
      </c>
      <c r="AO75" s="37">
        <v>254</v>
      </c>
      <c r="AP75" s="16">
        <v>46</v>
      </c>
    </row>
    <row r="76" spans="1:42" ht="12.5" x14ac:dyDescent="0.25">
      <c r="B76"/>
      <c r="C76"/>
      <c r="D76" s="92">
        <v>59</v>
      </c>
      <c r="E76" s="37" t="s">
        <v>236</v>
      </c>
      <c r="F76" s="16" t="s">
        <v>88</v>
      </c>
      <c r="H76" s="92">
        <v>59</v>
      </c>
      <c r="I76" s="37" t="s">
        <v>238</v>
      </c>
      <c r="J76" s="16" t="s">
        <v>91</v>
      </c>
      <c r="L76" s="92">
        <v>59</v>
      </c>
      <c r="M76" s="37" t="s">
        <v>239</v>
      </c>
      <c r="N76" s="16" t="s">
        <v>294</v>
      </c>
      <c r="P76" s="92">
        <v>59</v>
      </c>
      <c r="Q76" s="37">
        <v>212</v>
      </c>
      <c r="R76" s="16">
        <v>29</v>
      </c>
      <c r="T76" s="92">
        <v>59</v>
      </c>
      <c r="U76" s="37">
        <v>204</v>
      </c>
      <c r="V76" s="16">
        <v>25</v>
      </c>
      <c r="X76" s="92">
        <v>59</v>
      </c>
      <c r="Y76" s="37">
        <v>223</v>
      </c>
      <c r="Z76" s="16">
        <v>33</v>
      </c>
      <c r="AB76" s="92">
        <v>59</v>
      </c>
      <c r="AC76" s="37">
        <v>224</v>
      </c>
      <c r="AD76" s="16">
        <v>34</v>
      </c>
      <c r="AF76" s="92">
        <v>59</v>
      </c>
      <c r="AG76" s="37">
        <v>233</v>
      </c>
      <c r="AH76" s="16">
        <v>37</v>
      </c>
      <c r="AJ76" s="92">
        <v>59</v>
      </c>
      <c r="AK76" s="37">
        <v>247</v>
      </c>
      <c r="AL76" s="16">
        <v>43</v>
      </c>
      <c r="AN76" s="92">
        <v>59</v>
      </c>
      <c r="AO76" s="37">
        <v>255</v>
      </c>
      <c r="AP76" s="16">
        <v>47</v>
      </c>
    </row>
    <row r="77" spans="1:42" ht="12.5" x14ac:dyDescent="0.25">
      <c r="B77"/>
      <c r="C77"/>
      <c r="D77" s="94">
        <v>60</v>
      </c>
      <c r="E77" s="86" t="s">
        <v>236</v>
      </c>
      <c r="F77" s="95" t="s">
        <v>91</v>
      </c>
      <c r="H77" s="94">
        <v>60</v>
      </c>
      <c r="I77" s="86" t="s">
        <v>238</v>
      </c>
      <c r="J77" s="95" t="s">
        <v>100</v>
      </c>
      <c r="L77" s="94">
        <v>60</v>
      </c>
      <c r="M77" s="86" t="s">
        <v>239</v>
      </c>
      <c r="N77" s="95" t="s">
        <v>307</v>
      </c>
      <c r="P77" s="92">
        <v>60</v>
      </c>
      <c r="Q77" s="37">
        <v>214</v>
      </c>
      <c r="R77" s="16">
        <v>29</v>
      </c>
      <c r="T77" s="92">
        <v>60</v>
      </c>
      <c r="U77" s="37">
        <v>206</v>
      </c>
      <c r="V77" s="16">
        <v>26</v>
      </c>
      <c r="X77" s="92">
        <v>60</v>
      </c>
      <c r="Y77" s="37">
        <v>224</v>
      </c>
      <c r="Z77" s="16">
        <v>33</v>
      </c>
      <c r="AB77" s="92">
        <v>60</v>
      </c>
      <c r="AC77" s="37">
        <v>225</v>
      </c>
      <c r="AD77" s="16">
        <v>34</v>
      </c>
      <c r="AF77" s="92">
        <v>60</v>
      </c>
      <c r="AG77" s="37">
        <v>234</v>
      </c>
      <c r="AH77" s="16">
        <v>37</v>
      </c>
      <c r="AJ77" s="92">
        <v>60</v>
      </c>
      <c r="AK77" s="37">
        <v>248</v>
      </c>
      <c r="AL77" s="16">
        <v>44</v>
      </c>
      <c r="AN77" s="92">
        <v>60</v>
      </c>
      <c r="AO77" s="37">
        <v>256</v>
      </c>
      <c r="AP77" s="16">
        <v>47</v>
      </c>
    </row>
    <row r="78" spans="1:42" ht="34.5" x14ac:dyDescent="0.25">
      <c r="A78" s="65"/>
      <c r="B78"/>
      <c r="C78"/>
      <c r="D78" s="116">
        <v>61</v>
      </c>
      <c r="E78" s="117" t="s">
        <v>104</v>
      </c>
      <c r="F78" s="116" t="s">
        <v>105</v>
      </c>
      <c r="G78" s="16"/>
      <c r="H78" s="116">
        <v>61</v>
      </c>
      <c r="I78" s="117" t="s">
        <v>104</v>
      </c>
      <c r="J78" s="116" t="s">
        <v>105</v>
      </c>
      <c r="K78" s="16"/>
      <c r="L78" s="116">
        <v>61</v>
      </c>
      <c r="M78" s="117" t="s">
        <v>104</v>
      </c>
      <c r="N78" s="116" t="s">
        <v>105</v>
      </c>
      <c r="O78" s="112"/>
      <c r="P78" s="92">
        <v>61</v>
      </c>
      <c r="Q78" s="37">
        <v>215</v>
      </c>
      <c r="R78" s="16">
        <v>30</v>
      </c>
      <c r="S78" s="112"/>
      <c r="T78" s="92">
        <v>61</v>
      </c>
      <c r="U78" s="37">
        <v>207</v>
      </c>
      <c r="V78" s="16">
        <v>26</v>
      </c>
      <c r="W78" s="112"/>
      <c r="X78" s="92">
        <v>61</v>
      </c>
      <c r="Y78" s="37">
        <v>225</v>
      </c>
      <c r="Z78" s="16">
        <v>34</v>
      </c>
      <c r="AA78" s="112"/>
      <c r="AB78" s="92">
        <v>61</v>
      </c>
      <c r="AC78" s="37">
        <v>226</v>
      </c>
      <c r="AD78" s="16">
        <v>34</v>
      </c>
      <c r="AE78" s="112"/>
      <c r="AF78" s="92">
        <v>61</v>
      </c>
      <c r="AG78" s="37">
        <v>235</v>
      </c>
      <c r="AH78" s="16">
        <v>38</v>
      </c>
      <c r="AJ78" s="92">
        <v>61</v>
      </c>
      <c r="AK78" s="37">
        <v>249</v>
      </c>
      <c r="AL78" s="16">
        <v>44</v>
      </c>
      <c r="AN78" s="92">
        <v>61</v>
      </c>
      <c r="AO78" s="37">
        <v>257</v>
      </c>
      <c r="AP78" s="16">
        <v>48</v>
      </c>
    </row>
    <row r="79" spans="1:42" ht="12.5" x14ac:dyDescent="0.25">
      <c r="B79"/>
      <c r="C79"/>
      <c r="P79" s="92">
        <v>62</v>
      </c>
      <c r="Q79" s="37">
        <v>216</v>
      </c>
      <c r="R79" s="16">
        <v>30</v>
      </c>
      <c r="T79" s="92">
        <v>62</v>
      </c>
      <c r="U79" s="37">
        <v>208</v>
      </c>
      <c r="V79" s="16">
        <v>27</v>
      </c>
      <c r="X79" s="92">
        <v>62</v>
      </c>
      <c r="Y79" s="37">
        <v>226</v>
      </c>
      <c r="Z79" s="16">
        <v>34</v>
      </c>
      <c r="AB79" s="92">
        <v>62</v>
      </c>
      <c r="AC79" s="37">
        <v>228</v>
      </c>
      <c r="AD79" s="16">
        <v>34</v>
      </c>
      <c r="AF79" s="92">
        <v>62</v>
      </c>
      <c r="AG79" s="37">
        <v>236</v>
      </c>
      <c r="AH79" s="16">
        <v>38</v>
      </c>
      <c r="AJ79" s="92">
        <v>62</v>
      </c>
      <c r="AK79" s="37">
        <v>250</v>
      </c>
      <c r="AL79" s="16">
        <v>44</v>
      </c>
      <c r="AN79" s="92">
        <v>62</v>
      </c>
      <c r="AO79" s="37">
        <v>258</v>
      </c>
      <c r="AP79" s="16">
        <v>49</v>
      </c>
    </row>
    <row r="80" spans="1:42" ht="12.5" x14ac:dyDescent="0.25">
      <c r="B80"/>
      <c r="C80"/>
      <c r="P80" s="92">
        <v>63</v>
      </c>
      <c r="Q80" s="37">
        <v>218</v>
      </c>
      <c r="R80" s="16">
        <v>31</v>
      </c>
      <c r="T80" s="92">
        <v>63</v>
      </c>
      <c r="U80" s="37">
        <v>209</v>
      </c>
      <c r="V80" s="16">
        <v>27</v>
      </c>
      <c r="X80" s="92">
        <v>63</v>
      </c>
      <c r="Y80" s="37">
        <v>227</v>
      </c>
      <c r="Z80" s="16">
        <v>35</v>
      </c>
      <c r="AB80" s="92">
        <v>63</v>
      </c>
      <c r="AC80" s="37">
        <v>229</v>
      </c>
      <c r="AD80" s="16">
        <v>35</v>
      </c>
      <c r="AF80" s="92">
        <v>63</v>
      </c>
      <c r="AG80" s="37">
        <v>237</v>
      </c>
      <c r="AH80" s="16">
        <v>39</v>
      </c>
      <c r="AJ80" s="92">
        <v>63</v>
      </c>
      <c r="AK80" s="37">
        <v>251</v>
      </c>
      <c r="AL80" s="16">
        <v>45</v>
      </c>
      <c r="AN80" s="92">
        <v>63</v>
      </c>
      <c r="AO80" s="37">
        <v>259</v>
      </c>
      <c r="AP80" s="16">
        <v>49</v>
      </c>
    </row>
    <row r="81" spans="2:42" ht="12.5" x14ac:dyDescent="0.25">
      <c r="B81"/>
      <c r="C81"/>
      <c r="P81" s="92">
        <v>64</v>
      </c>
      <c r="Q81" s="37">
        <v>219</v>
      </c>
      <c r="R81" s="16">
        <v>32</v>
      </c>
      <c r="T81" s="92">
        <v>64</v>
      </c>
      <c r="U81" s="37">
        <v>210</v>
      </c>
      <c r="V81" s="16">
        <v>28</v>
      </c>
      <c r="X81" s="92">
        <v>64</v>
      </c>
      <c r="Y81" s="37">
        <v>228</v>
      </c>
      <c r="Z81" s="16">
        <v>35</v>
      </c>
      <c r="AB81" s="92">
        <v>64</v>
      </c>
      <c r="AC81" s="37">
        <v>230</v>
      </c>
      <c r="AD81" s="16">
        <v>36</v>
      </c>
      <c r="AF81" s="92">
        <v>64</v>
      </c>
      <c r="AG81" s="37">
        <v>239</v>
      </c>
      <c r="AH81" s="16">
        <v>39</v>
      </c>
      <c r="AJ81" s="92">
        <v>64</v>
      </c>
      <c r="AK81" s="37">
        <v>252</v>
      </c>
      <c r="AL81" s="16">
        <v>45</v>
      </c>
      <c r="AN81" s="92">
        <v>64</v>
      </c>
      <c r="AO81" s="37">
        <v>260</v>
      </c>
      <c r="AP81" s="16">
        <v>50</v>
      </c>
    </row>
    <row r="82" spans="2:42" ht="12.5" x14ac:dyDescent="0.25">
      <c r="B82"/>
      <c r="C82"/>
      <c r="P82" s="92">
        <v>65</v>
      </c>
      <c r="Q82" s="37">
        <v>221</v>
      </c>
      <c r="R82" s="16">
        <v>32</v>
      </c>
      <c r="T82" s="92">
        <v>65</v>
      </c>
      <c r="U82" s="37">
        <v>212</v>
      </c>
      <c r="V82" s="16">
        <v>28</v>
      </c>
      <c r="X82" s="92">
        <v>65</v>
      </c>
      <c r="Y82" s="37">
        <v>230</v>
      </c>
      <c r="Z82" s="16">
        <v>35</v>
      </c>
      <c r="AB82" s="92">
        <v>65</v>
      </c>
      <c r="AC82" s="37">
        <v>231</v>
      </c>
      <c r="AD82" s="16">
        <v>36</v>
      </c>
      <c r="AF82" s="92">
        <v>65</v>
      </c>
      <c r="AG82" s="37">
        <v>240</v>
      </c>
      <c r="AH82" s="16">
        <v>40</v>
      </c>
      <c r="AJ82" s="92">
        <v>65</v>
      </c>
      <c r="AK82" s="37">
        <v>253</v>
      </c>
      <c r="AL82" s="16">
        <v>46</v>
      </c>
      <c r="AN82" s="92">
        <v>65</v>
      </c>
      <c r="AO82" s="37">
        <v>261</v>
      </c>
      <c r="AP82" s="16">
        <v>50</v>
      </c>
    </row>
    <row r="83" spans="2:42" ht="12.5" x14ac:dyDescent="0.25">
      <c r="B83"/>
      <c r="C83"/>
      <c r="P83" s="92">
        <v>66</v>
      </c>
      <c r="Q83" s="37">
        <v>223</v>
      </c>
      <c r="R83" s="16">
        <v>33</v>
      </c>
      <c r="T83" s="92">
        <v>66</v>
      </c>
      <c r="U83" s="37">
        <v>213</v>
      </c>
      <c r="V83" s="16">
        <v>29</v>
      </c>
      <c r="X83" s="92">
        <v>66</v>
      </c>
      <c r="Y83" s="37">
        <v>231</v>
      </c>
      <c r="Z83" s="16">
        <v>36</v>
      </c>
      <c r="AB83" s="92">
        <v>66</v>
      </c>
      <c r="AC83" s="37">
        <v>232</v>
      </c>
      <c r="AD83" s="16">
        <v>37</v>
      </c>
      <c r="AF83" s="92">
        <v>66</v>
      </c>
      <c r="AG83" s="37">
        <v>241</v>
      </c>
      <c r="AH83" s="16">
        <v>40</v>
      </c>
      <c r="AJ83" s="92">
        <v>66</v>
      </c>
      <c r="AK83" s="37">
        <v>254</v>
      </c>
      <c r="AL83" s="16">
        <v>47</v>
      </c>
      <c r="AN83" s="92">
        <v>66</v>
      </c>
      <c r="AO83" s="37">
        <v>262</v>
      </c>
      <c r="AP83" s="16">
        <v>51</v>
      </c>
    </row>
    <row r="84" spans="2:42" ht="12.5" x14ac:dyDescent="0.25">
      <c r="B84"/>
      <c r="C84"/>
      <c r="P84" s="92">
        <v>67</v>
      </c>
      <c r="Q84" s="37">
        <v>224</v>
      </c>
      <c r="R84" s="16">
        <v>34</v>
      </c>
      <c r="T84" s="92">
        <v>67</v>
      </c>
      <c r="U84" s="37">
        <v>214</v>
      </c>
      <c r="V84" s="16">
        <v>29</v>
      </c>
      <c r="X84" s="92">
        <v>67</v>
      </c>
      <c r="Y84" s="37">
        <v>232</v>
      </c>
      <c r="Z84" s="16">
        <v>37</v>
      </c>
      <c r="AB84" s="92">
        <v>67</v>
      </c>
      <c r="AC84" s="37">
        <v>234</v>
      </c>
      <c r="AD84" s="16">
        <v>37</v>
      </c>
      <c r="AF84" s="92">
        <v>67</v>
      </c>
      <c r="AG84" s="37">
        <v>242</v>
      </c>
      <c r="AH84" s="16">
        <v>41</v>
      </c>
      <c r="AJ84" s="92">
        <v>67</v>
      </c>
      <c r="AK84" s="37">
        <v>255</v>
      </c>
      <c r="AL84" s="16">
        <v>47</v>
      </c>
      <c r="AN84" s="92">
        <v>67</v>
      </c>
      <c r="AO84" s="37">
        <v>263</v>
      </c>
      <c r="AP84" s="16">
        <v>52</v>
      </c>
    </row>
    <row r="85" spans="2:42" ht="12.5" x14ac:dyDescent="0.25">
      <c r="B85"/>
      <c r="C85"/>
      <c r="P85" s="92">
        <v>68</v>
      </c>
      <c r="Q85" s="37">
        <v>226</v>
      </c>
      <c r="R85" s="16">
        <v>34</v>
      </c>
      <c r="T85" s="92">
        <v>68</v>
      </c>
      <c r="U85" s="37">
        <v>215</v>
      </c>
      <c r="V85" s="16">
        <v>30</v>
      </c>
      <c r="X85" s="92">
        <v>68</v>
      </c>
      <c r="Y85" s="37">
        <v>233</v>
      </c>
      <c r="Z85" s="16">
        <v>37</v>
      </c>
      <c r="AB85" s="92">
        <v>68</v>
      </c>
      <c r="AC85" s="37">
        <v>235</v>
      </c>
      <c r="AD85" s="16">
        <v>38</v>
      </c>
      <c r="AF85" s="92">
        <v>68</v>
      </c>
      <c r="AG85" s="37">
        <v>243</v>
      </c>
      <c r="AH85" s="16">
        <v>41</v>
      </c>
      <c r="AJ85" s="92">
        <v>68</v>
      </c>
      <c r="AK85" s="37">
        <v>257</v>
      </c>
      <c r="AL85" s="16">
        <v>48</v>
      </c>
      <c r="AN85" s="92">
        <v>68</v>
      </c>
      <c r="AO85" s="37">
        <v>264</v>
      </c>
      <c r="AP85" s="16">
        <v>52</v>
      </c>
    </row>
    <row r="86" spans="2:42" ht="12.5" x14ac:dyDescent="0.25">
      <c r="B86"/>
      <c r="C86"/>
      <c r="P86" s="92">
        <v>69</v>
      </c>
      <c r="Q86" s="37">
        <v>228</v>
      </c>
      <c r="R86" s="16" t="s">
        <v>73</v>
      </c>
      <c r="T86" s="92">
        <v>69</v>
      </c>
      <c r="U86" s="37">
        <v>217</v>
      </c>
      <c r="V86" s="16">
        <v>31</v>
      </c>
      <c r="X86" s="92">
        <v>69</v>
      </c>
      <c r="Y86" s="37">
        <v>235</v>
      </c>
      <c r="Z86" s="16">
        <v>38</v>
      </c>
      <c r="AB86" s="92">
        <v>69</v>
      </c>
      <c r="AC86" s="37">
        <v>236</v>
      </c>
      <c r="AD86" s="16">
        <v>38</v>
      </c>
      <c r="AF86" s="92">
        <v>69</v>
      </c>
      <c r="AG86" s="37">
        <v>245</v>
      </c>
      <c r="AH86" s="16">
        <v>42</v>
      </c>
      <c r="AJ86" s="92">
        <v>69</v>
      </c>
      <c r="AK86" s="37">
        <v>258</v>
      </c>
      <c r="AL86" s="16">
        <v>49</v>
      </c>
      <c r="AN86" s="92">
        <v>69</v>
      </c>
      <c r="AO86" s="37">
        <v>265</v>
      </c>
      <c r="AP86" s="16">
        <v>53</v>
      </c>
    </row>
    <row r="87" spans="2:42" ht="12.5" x14ac:dyDescent="0.25">
      <c r="B87"/>
      <c r="C87"/>
      <c r="P87" s="92">
        <v>70</v>
      </c>
      <c r="Q87" s="37">
        <v>230</v>
      </c>
      <c r="R87" s="16" t="s">
        <v>73</v>
      </c>
      <c r="T87" s="92">
        <v>70</v>
      </c>
      <c r="U87" s="37">
        <v>218</v>
      </c>
      <c r="V87" s="16">
        <v>31</v>
      </c>
      <c r="X87" s="92">
        <v>70</v>
      </c>
      <c r="Y87" s="37">
        <v>236</v>
      </c>
      <c r="Z87" s="16">
        <v>38</v>
      </c>
      <c r="AB87" s="92">
        <v>70</v>
      </c>
      <c r="AC87" s="37">
        <v>236</v>
      </c>
      <c r="AD87" s="16">
        <v>39</v>
      </c>
      <c r="AF87" s="92">
        <v>70</v>
      </c>
      <c r="AG87" s="37">
        <v>246</v>
      </c>
      <c r="AH87" s="16">
        <v>43</v>
      </c>
      <c r="AJ87" s="92">
        <v>70</v>
      </c>
      <c r="AK87" s="37">
        <v>259</v>
      </c>
      <c r="AL87" s="16">
        <v>49</v>
      </c>
      <c r="AN87" s="92">
        <v>70</v>
      </c>
      <c r="AO87" s="37">
        <v>267</v>
      </c>
      <c r="AP87" s="16">
        <v>53</v>
      </c>
    </row>
    <row r="88" spans="2:42" ht="12.5" x14ac:dyDescent="0.25">
      <c r="B88"/>
      <c r="C88"/>
      <c r="P88" s="92">
        <v>71</v>
      </c>
      <c r="Q88" s="37">
        <v>231</v>
      </c>
      <c r="R88" s="16" t="s">
        <v>74</v>
      </c>
      <c r="T88" s="92">
        <v>71</v>
      </c>
      <c r="U88" s="37">
        <v>219</v>
      </c>
      <c r="V88" s="16">
        <v>32</v>
      </c>
      <c r="X88" s="92">
        <v>71</v>
      </c>
      <c r="Y88" s="37">
        <v>237</v>
      </c>
      <c r="Z88" s="16" t="s">
        <v>77</v>
      </c>
      <c r="AB88" s="92">
        <v>71</v>
      </c>
      <c r="AC88" s="37">
        <v>239</v>
      </c>
      <c r="AD88" s="16">
        <v>39</v>
      </c>
      <c r="AF88" s="92">
        <v>71</v>
      </c>
      <c r="AG88" s="37">
        <v>247</v>
      </c>
      <c r="AH88" s="16">
        <v>43</v>
      </c>
      <c r="AJ88" s="92">
        <v>71</v>
      </c>
      <c r="AK88" s="37">
        <v>260</v>
      </c>
      <c r="AL88" s="16">
        <v>50</v>
      </c>
      <c r="AN88" s="92">
        <v>71</v>
      </c>
      <c r="AO88" s="37">
        <v>268</v>
      </c>
      <c r="AP88" s="16">
        <v>54</v>
      </c>
    </row>
    <row r="89" spans="2:42" ht="12.5" x14ac:dyDescent="0.25">
      <c r="B89"/>
      <c r="C89"/>
      <c r="P89" s="92">
        <v>72</v>
      </c>
      <c r="Q89" s="37">
        <v>234</v>
      </c>
      <c r="R89" s="16" t="s">
        <v>75</v>
      </c>
      <c r="T89" s="92">
        <v>72</v>
      </c>
      <c r="U89" s="37">
        <v>221</v>
      </c>
      <c r="V89" s="16">
        <v>32</v>
      </c>
      <c r="X89" s="92">
        <v>72</v>
      </c>
      <c r="Y89" s="37">
        <v>239</v>
      </c>
      <c r="Z89" s="16" t="s">
        <v>77</v>
      </c>
      <c r="AB89" s="92">
        <v>72</v>
      </c>
      <c r="AC89" s="37">
        <v>240</v>
      </c>
      <c r="AD89" s="16">
        <v>40</v>
      </c>
      <c r="AF89" s="92">
        <v>72</v>
      </c>
      <c r="AG89" s="37">
        <v>249</v>
      </c>
      <c r="AH89" s="16">
        <v>44</v>
      </c>
      <c r="AJ89" s="92">
        <v>72</v>
      </c>
      <c r="AK89" s="37">
        <v>262</v>
      </c>
      <c r="AL89" s="16">
        <v>51</v>
      </c>
      <c r="AN89" s="92">
        <v>72</v>
      </c>
      <c r="AO89" s="37">
        <v>269</v>
      </c>
      <c r="AP89" s="16">
        <v>54</v>
      </c>
    </row>
    <row r="90" spans="2:42" ht="12.5" x14ac:dyDescent="0.25">
      <c r="B90"/>
      <c r="C90"/>
      <c r="P90" s="92">
        <v>73</v>
      </c>
      <c r="Q90" s="37">
        <v>236</v>
      </c>
      <c r="R90" s="16" t="s">
        <v>76</v>
      </c>
      <c r="T90" s="92">
        <v>73</v>
      </c>
      <c r="U90" s="37">
        <v>222</v>
      </c>
      <c r="V90" s="16">
        <v>33</v>
      </c>
      <c r="X90" s="92">
        <v>73</v>
      </c>
      <c r="Y90" s="37">
        <v>240</v>
      </c>
      <c r="Z90" s="16" t="s">
        <v>78</v>
      </c>
      <c r="AB90" s="92">
        <v>73</v>
      </c>
      <c r="AC90" s="37">
        <v>242</v>
      </c>
      <c r="AD90" s="16">
        <v>41</v>
      </c>
      <c r="AF90" s="92">
        <v>73</v>
      </c>
      <c r="AG90" s="37">
        <v>250</v>
      </c>
      <c r="AH90" s="16">
        <v>44</v>
      </c>
      <c r="AJ90" s="92">
        <v>73</v>
      </c>
      <c r="AK90" s="37">
        <v>263</v>
      </c>
      <c r="AL90" s="16">
        <v>52</v>
      </c>
      <c r="AN90" s="92">
        <v>73</v>
      </c>
      <c r="AO90" s="37">
        <v>270</v>
      </c>
      <c r="AP90" s="16">
        <v>54</v>
      </c>
    </row>
    <row r="91" spans="2:42" ht="12.5" x14ac:dyDescent="0.25">
      <c r="B91"/>
      <c r="C91"/>
      <c r="P91" s="92">
        <v>74</v>
      </c>
      <c r="Q91" s="37">
        <v>239</v>
      </c>
      <c r="R91" s="16" t="s">
        <v>77</v>
      </c>
      <c r="T91" s="92">
        <v>74</v>
      </c>
      <c r="U91" s="37">
        <v>224</v>
      </c>
      <c r="V91" s="16">
        <v>33</v>
      </c>
      <c r="X91" s="92">
        <v>74</v>
      </c>
      <c r="Y91" s="37">
        <v>242</v>
      </c>
      <c r="Z91" s="16" t="s">
        <v>80</v>
      </c>
      <c r="AB91" s="92">
        <v>74</v>
      </c>
      <c r="AC91" s="37">
        <v>243</v>
      </c>
      <c r="AD91" s="16" t="s">
        <v>82</v>
      </c>
      <c r="AF91" s="92">
        <v>74</v>
      </c>
      <c r="AG91" s="37">
        <v>251</v>
      </c>
      <c r="AH91" s="16" t="s">
        <v>90</v>
      </c>
      <c r="AJ91" s="92">
        <v>74</v>
      </c>
      <c r="AK91" s="37">
        <v>264</v>
      </c>
      <c r="AL91" s="16">
        <v>53</v>
      </c>
      <c r="AN91" s="92">
        <v>74</v>
      </c>
      <c r="AO91" s="37">
        <v>272</v>
      </c>
      <c r="AP91" s="16">
        <v>55</v>
      </c>
    </row>
    <row r="92" spans="2:42" ht="12.5" x14ac:dyDescent="0.25">
      <c r="B92"/>
      <c r="C92"/>
      <c r="P92" s="92">
        <v>75</v>
      </c>
      <c r="Q92" s="37">
        <v>242</v>
      </c>
      <c r="R92" s="16" t="s">
        <v>80</v>
      </c>
      <c r="T92" s="92">
        <v>75</v>
      </c>
      <c r="U92" s="37">
        <v>225</v>
      </c>
      <c r="V92" s="16">
        <v>34</v>
      </c>
      <c r="X92" s="92">
        <v>75</v>
      </c>
      <c r="Y92" s="37">
        <v>243</v>
      </c>
      <c r="Z92" s="16" t="s">
        <v>82</v>
      </c>
      <c r="AB92" s="92">
        <v>75</v>
      </c>
      <c r="AC92" s="37">
        <v>245</v>
      </c>
      <c r="AD92" s="16" t="s">
        <v>82</v>
      </c>
      <c r="AF92" s="92">
        <v>75</v>
      </c>
      <c r="AG92" s="37">
        <v>253</v>
      </c>
      <c r="AH92" s="16" t="s">
        <v>79</v>
      </c>
      <c r="AJ92" s="92">
        <v>75</v>
      </c>
      <c r="AK92" s="37">
        <v>266</v>
      </c>
      <c r="AL92" s="16">
        <v>53</v>
      </c>
      <c r="AN92" s="92">
        <v>75</v>
      </c>
      <c r="AO92" s="37">
        <v>273</v>
      </c>
      <c r="AP92" s="16">
        <v>55</v>
      </c>
    </row>
    <row r="93" spans="2:42" ht="12.5" x14ac:dyDescent="0.25">
      <c r="B93"/>
      <c r="C93"/>
      <c r="P93" s="92">
        <v>76</v>
      </c>
      <c r="Q93" s="37">
        <v>245</v>
      </c>
      <c r="R93" s="16" t="s">
        <v>82</v>
      </c>
      <c r="T93" s="92">
        <v>76</v>
      </c>
      <c r="U93" s="37">
        <v>227</v>
      </c>
      <c r="V93" s="16">
        <v>34</v>
      </c>
      <c r="X93" s="92">
        <v>76</v>
      </c>
      <c r="Y93" s="37">
        <v>245</v>
      </c>
      <c r="Z93" s="16" t="s">
        <v>82</v>
      </c>
      <c r="AB93" s="92">
        <v>76</v>
      </c>
      <c r="AC93" s="37">
        <v>246</v>
      </c>
      <c r="AD93" s="16" t="s">
        <v>84</v>
      </c>
      <c r="AF93" s="92">
        <v>76</v>
      </c>
      <c r="AG93" s="37">
        <v>254</v>
      </c>
      <c r="AH93" s="16" t="s">
        <v>81</v>
      </c>
      <c r="AJ93" s="92">
        <v>76</v>
      </c>
      <c r="AK93" s="37">
        <v>267</v>
      </c>
      <c r="AL93" s="16">
        <v>54</v>
      </c>
      <c r="AN93" s="92">
        <v>76</v>
      </c>
      <c r="AO93" s="37">
        <v>274</v>
      </c>
      <c r="AP93" s="16">
        <v>55</v>
      </c>
    </row>
    <row r="94" spans="2:42" ht="12.5" x14ac:dyDescent="0.25">
      <c r="B94"/>
      <c r="C94"/>
      <c r="P94" s="92">
        <v>77</v>
      </c>
      <c r="Q94" s="37">
        <v>248</v>
      </c>
      <c r="R94" s="96" t="s">
        <v>87</v>
      </c>
      <c r="T94" s="92">
        <v>77</v>
      </c>
      <c r="U94" s="37">
        <v>229</v>
      </c>
      <c r="V94" s="16">
        <v>35</v>
      </c>
      <c r="X94" s="92">
        <v>77</v>
      </c>
      <c r="Y94" s="37">
        <v>246</v>
      </c>
      <c r="Z94" s="16" t="s">
        <v>84</v>
      </c>
      <c r="AB94" s="92">
        <v>77</v>
      </c>
      <c r="AC94" s="37">
        <v>248</v>
      </c>
      <c r="AD94" s="16" t="s">
        <v>87</v>
      </c>
      <c r="AF94" s="92">
        <v>77</v>
      </c>
      <c r="AG94" s="37">
        <v>256</v>
      </c>
      <c r="AH94" s="16" t="s">
        <v>81</v>
      </c>
      <c r="AJ94" s="92">
        <v>77</v>
      </c>
      <c r="AK94" s="37">
        <v>269</v>
      </c>
      <c r="AL94" s="16">
        <v>54</v>
      </c>
      <c r="AN94" s="92">
        <v>77</v>
      </c>
      <c r="AO94" s="37">
        <v>276</v>
      </c>
      <c r="AP94" s="16">
        <v>55</v>
      </c>
    </row>
    <row r="95" spans="2:42" ht="12.5" x14ac:dyDescent="0.25">
      <c r="B95"/>
      <c r="C95"/>
      <c r="P95" s="92">
        <v>78</v>
      </c>
      <c r="Q95" s="37">
        <v>252</v>
      </c>
      <c r="R95" s="96" t="s">
        <v>90</v>
      </c>
      <c r="T95" s="92">
        <v>78</v>
      </c>
      <c r="U95" s="37">
        <v>230</v>
      </c>
      <c r="V95" s="16">
        <v>36</v>
      </c>
      <c r="X95" s="92">
        <v>78</v>
      </c>
      <c r="Y95" s="37">
        <v>248</v>
      </c>
      <c r="Z95" s="16" t="s">
        <v>87</v>
      </c>
      <c r="AB95" s="92">
        <v>78</v>
      </c>
      <c r="AC95" s="37">
        <v>250</v>
      </c>
      <c r="AD95" s="16" t="s">
        <v>87</v>
      </c>
      <c r="AF95" s="92">
        <v>78</v>
      </c>
      <c r="AG95" s="37">
        <v>258</v>
      </c>
      <c r="AH95" s="16" t="s">
        <v>83</v>
      </c>
      <c r="AJ95" s="92">
        <v>78</v>
      </c>
      <c r="AK95" s="37">
        <v>270</v>
      </c>
      <c r="AL95" s="16">
        <v>54</v>
      </c>
      <c r="AN95" s="92">
        <v>78</v>
      </c>
      <c r="AO95" s="37">
        <v>277</v>
      </c>
      <c r="AP95" s="16">
        <v>56</v>
      </c>
    </row>
    <row r="96" spans="2:42" ht="12.5" x14ac:dyDescent="0.25">
      <c r="B96"/>
      <c r="C96"/>
      <c r="P96" s="92">
        <v>79</v>
      </c>
      <c r="Q96" s="37">
        <v>256</v>
      </c>
      <c r="R96" s="96" t="s">
        <v>83</v>
      </c>
      <c r="T96" s="92">
        <v>79</v>
      </c>
      <c r="U96" s="37">
        <v>232</v>
      </c>
      <c r="V96" s="16" t="s">
        <v>75</v>
      </c>
      <c r="X96" s="92">
        <v>79</v>
      </c>
      <c r="Y96" s="37">
        <v>250</v>
      </c>
      <c r="Z96" s="16" t="s">
        <v>87</v>
      </c>
      <c r="AB96" s="92">
        <v>79</v>
      </c>
      <c r="AC96" s="37">
        <v>251</v>
      </c>
      <c r="AD96" s="16" t="s">
        <v>90</v>
      </c>
      <c r="AF96" s="92">
        <v>79</v>
      </c>
      <c r="AG96" s="37">
        <v>259</v>
      </c>
      <c r="AH96" s="16" t="s">
        <v>85</v>
      </c>
      <c r="AJ96" s="92">
        <v>79</v>
      </c>
      <c r="AK96" s="37">
        <v>272</v>
      </c>
      <c r="AL96" s="16" t="s">
        <v>93</v>
      </c>
      <c r="AN96" s="92">
        <v>79</v>
      </c>
      <c r="AO96" s="37">
        <v>279</v>
      </c>
      <c r="AP96" s="16">
        <v>56</v>
      </c>
    </row>
    <row r="97" spans="2:42" ht="12.5" x14ac:dyDescent="0.25">
      <c r="B97"/>
      <c r="C97"/>
      <c r="P97" s="92">
        <v>80</v>
      </c>
      <c r="Q97" s="37" t="s">
        <v>241</v>
      </c>
      <c r="R97" s="96" t="s">
        <v>88</v>
      </c>
      <c r="T97" s="92">
        <v>80</v>
      </c>
      <c r="U97" s="37">
        <v>234</v>
      </c>
      <c r="V97" s="16" t="s">
        <v>75</v>
      </c>
      <c r="X97" s="92">
        <v>80</v>
      </c>
      <c r="Y97" s="37">
        <v>254</v>
      </c>
      <c r="Z97" s="16" t="s">
        <v>90</v>
      </c>
      <c r="AB97" s="92">
        <v>80</v>
      </c>
      <c r="AC97" s="37">
        <v>253</v>
      </c>
      <c r="AD97" s="16" t="s">
        <v>79</v>
      </c>
      <c r="AF97" s="92">
        <v>80</v>
      </c>
      <c r="AG97" s="37">
        <v>261</v>
      </c>
      <c r="AH97" s="16" t="s">
        <v>88</v>
      </c>
      <c r="AJ97" s="92">
        <v>80</v>
      </c>
      <c r="AK97" s="37">
        <v>274</v>
      </c>
      <c r="AL97" s="16" t="s">
        <v>93</v>
      </c>
      <c r="AN97" s="92">
        <v>80</v>
      </c>
      <c r="AO97" s="37">
        <v>280</v>
      </c>
      <c r="AP97" s="16">
        <v>57</v>
      </c>
    </row>
    <row r="98" spans="2:42" ht="12.5" x14ac:dyDescent="0.25">
      <c r="B98"/>
      <c r="C98"/>
      <c r="P98" s="92">
        <v>81</v>
      </c>
      <c r="Q98" s="37" t="s">
        <v>241</v>
      </c>
      <c r="R98" s="96" t="s">
        <v>92</v>
      </c>
      <c r="T98" s="92">
        <v>81</v>
      </c>
      <c r="U98" s="37">
        <v>236</v>
      </c>
      <c r="V98" s="16" t="s">
        <v>76</v>
      </c>
      <c r="X98" s="92">
        <v>81</v>
      </c>
      <c r="Y98" s="37">
        <v>256</v>
      </c>
      <c r="Z98" s="16" t="s">
        <v>79</v>
      </c>
      <c r="AB98" s="92">
        <v>81</v>
      </c>
      <c r="AC98" s="37">
        <v>255</v>
      </c>
      <c r="AD98" s="16" t="s">
        <v>81</v>
      </c>
      <c r="AF98" s="92">
        <v>81</v>
      </c>
      <c r="AG98" s="37">
        <v>263</v>
      </c>
      <c r="AH98" s="16" t="s">
        <v>89</v>
      </c>
      <c r="AJ98" s="92">
        <v>81</v>
      </c>
      <c r="AK98" s="37">
        <v>276</v>
      </c>
      <c r="AL98" s="16" t="s">
        <v>93</v>
      </c>
      <c r="AN98" s="92">
        <v>81</v>
      </c>
      <c r="AO98" s="37">
        <v>282</v>
      </c>
      <c r="AP98" s="16" t="s">
        <v>252</v>
      </c>
    </row>
    <row r="99" spans="2:42" ht="12.5" x14ac:dyDescent="0.25">
      <c r="B99"/>
      <c r="C99"/>
      <c r="P99" s="92">
        <v>82</v>
      </c>
      <c r="Q99" s="37" t="s">
        <v>241</v>
      </c>
      <c r="R99" s="96" t="s">
        <v>309</v>
      </c>
      <c r="T99" s="92">
        <v>82</v>
      </c>
      <c r="U99" s="37">
        <v>238</v>
      </c>
      <c r="V99" s="16" t="s">
        <v>77</v>
      </c>
      <c r="X99" s="92">
        <v>82</v>
      </c>
      <c r="Y99" s="37">
        <v>258</v>
      </c>
      <c r="Z99" s="16" t="s">
        <v>81</v>
      </c>
      <c r="AB99" s="92">
        <v>82</v>
      </c>
      <c r="AC99" s="37">
        <v>257</v>
      </c>
      <c r="AD99" s="16" t="s">
        <v>83</v>
      </c>
      <c r="AF99" s="92">
        <v>82</v>
      </c>
      <c r="AG99" s="37">
        <v>265</v>
      </c>
      <c r="AH99" s="16" t="s">
        <v>91</v>
      </c>
      <c r="AJ99" s="92">
        <v>82</v>
      </c>
      <c r="AK99" s="37">
        <v>278</v>
      </c>
      <c r="AL99" s="16" t="s">
        <v>94</v>
      </c>
      <c r="AN99" s="92">
        <v>82</v>
      </c>
      <c r="AO99" s="37">
        <v>284</v>
      </c>
      <c r="AP99" s="16" t="s">
        <v>252</v>
      </c>
    </row>
    <row r="100" spans="2:42" ht="12.5" x14ac:dyDescent="0.25">
      <c r="B100"/>
      <c r="C100"/>
      <c r="P100" s="92">
        <v>83</v>
      </c>
      <c r="Q100" s="37" t="s">
        <v>241</v>
      </c>
      <c r="R100" s="96" t="s">
        <v>309</v>
      </c>
      <c r="T100" s="92">
        <v>83</v>
      </c>
      <c r="U100" s="37">
        <v>241</v>
      </c>
      <c r="V100" s="16" t="s">
        <v>78</v>
      </c>
      <c r="X100" s="92">
        <v>83</v>
      </c>
      <c r="Y100" s="37">
        <v>261</v>
      </c>
      <c r="Z100" s="16" t="s">
        <v>85</v>
      </c>
      <c r="AB100" s="92">
        <v>83</v>
      </c>
      <c r="AC100" s="37">
        <v>259</v>
      </c>
      <c r="AD100" s="16" t="s">
        <v>78</v>
      </c>
      <c r="AF100" s="92">
        <v>83</v>
      </c>
      <c r="AG100" s="37">
        <v>267</v>
      </c>
      <c r="AH100" s="16" t="s">
        <v>92</v>
      </c>
      <c r="AJ100" s="92">
        <v>83</v>
      </c>
      <c r="AK100" s="37">
        <v>280</v>
      </c>
      <c r="AL100" s="16" t="s">
        <v>94</v>
      </c>
      <c r="AN100" s="92">
        <v>83</v>
      </c>
      <c r="AO100" s="37">
        <v>286</v>
      </c>
      <c r="AP100" s="16" t="s">
        <v>293</v>
      </c>
    </row>
    <row r="101" spans="2:42" ht="12.5" x14ac:dyDescent="0.25">
      <c r="B101"/>
      <c r="C101"/>
      <c r="P101" s="94">
        <v>84</v>
      </c>
      <c r="Q101" s="86" t="s">
        <v>241</v>
      </c>
      <c r="R101" s="118" t="s">
        <v>309</v>
      </c>
      <c r="T101" s="92">
        <v>84</v>
      </c>
      <c r="U101" s="37">
        <v>243</v>
      </c>
      <c r="V101" s="16" t="s">
        <v>82</v>
      </c>
      <c r="X101" s="92">
        <v>84</v>
      </c>
      <c r="Y101" s="37">
        <v>263</v>
      </c>
      <c r="Z101" s="16" t="s">
        <v>86</v>
      </c>
      <c r="AB101" s="92">
        <v>84</v>
      </c>
      <c r="AC101" s="37">
        <v>262</v>
      </c>
      <c r="AD101" s="16" t="s">
        <v>88</v>
      </c>
      <c r="AF101" s="92">
        <v>84</v>
      </c>
      <c r="AG101" s="37">
        <v>270</v>
      </c>
      <c r="AH101" s="16" t="s">
        <v>92</v>
      </c>
      <c r="AJ101" s="92">
        <v>84</v>
      </c>
      <c r="AK101" s="37">
        <v>282</v>
      </c>
      <c r="AL101" s="16" t="s">
        <v>252</v>
      </c>
      <c r="AN101" s="92">
        <v>84</v>
      </c>
      <c r="AO101" s="37">
        <v>288</v>
      </c>
      <c r="AP101" s="16" t="s">
        <v>293</v>
      </c>
    </row>
    <row r="102" spans="2:42" ht="34.5" x14ac:dyDescent="0.25">
      <c r="B102"/>
      <c r="C102"/>
      <c r="P102" s="116">
        <v>85</v>
      </c>
      <c r="Q102" s="117" t="s">
        <v>104</v>
      </c>
      <c r="R102" s="116" t="s">
        <v>105</v>
      </c>
      <c r="T102" s="92">
        <v>85</v>
      </c>
      <c r="U102" s="37">
        <v>246</v>
      </c>
      <c r="V102" s="16" t="s">
        <v>84</v>
      </c>
      <c r="X102" s="92">
        <v>85</v>
      </c>
      <c r="Y102" s="37">
        <v>266</v>
      </c>
      <c r="Z102" s="16" t="s">
        <v>88</v>
      </c>
      <c r="AB102" s="92">
        <v>85</v>
      </c>
      <c r="AC102" s="37">
        <v>264</v>
      </c>
      <c r="AD102" s="16" t="s">
        <v>91</v>
      </c>
      <c r="AF102" s="92">
        <v>85</v>
      </c>
      <c r="AG102" s="37">
        <v>272</v>
      </c>
      <c r="AH102" s="16" t="s">
        <v>93</v>
      </c>
      <c r="AJ102" s="92">
        <v>85</v>
      </c>
      <c r="AK102" s="37">
        <v>284</v>
      </c>
      <c r="AL102" s="16" t="s">
        <v>252</v>
      </c>
      <c r="AN102" s="92">
        <v>85</v>
      </c>
      <c r="AO102" s="37">
        <v>290</v>
      </c>
      <c r="AP102" s="16" t="s">
        <v>294</v>
      </c>
    </row>
    <row r="103" spans="2:42" ht="12.5" x14ac:dyDescent="0.25">
      <c r="B103"/>
      <c r="C103"/>
      <c r="T103" s="92">
        <v>86</v>
      </c>
      <c r="U103" s="37">
        <v>248</v>
      </c>
      <c r="V103" s="16" t="s">
        <v>87</v>
      </c>
      <c r="X103" s="92">
        <v>86</v>
      </c>
      <c r="Y103" s="37">
        <v>269</v>
      </c>
      <c r="Z103" s="16" t="s">
        <v>88</v>
      </c>
      <c r="AB103" s="92">
        <v>86</v>
      </c>
      <c r="AC103" s="37">
        <v>267</v>
      </c>
      <c r="AD103" s="16" t="s">
        <v>92</v>
      </c>
      <c r="AF103" s="92">
        <v>86</v>
      </c>
      <c r="AG103" s="37">
        <v>275</v>
      </c>
      <c r="AH103" s="16" t="s">
        <v>93</v>
      </c>
      <c r="AJ103" s="92">
        <v>86</v>
      </c>
      <c r="AK103" s="37">
        <v>287</v>
      </c>
      <c r="AL103" s="16" t="s">
        <v>293</v>
      </c>
      <c r="AN103" s="92">
        <v>86</v>
      </c>
      <c r="AO103" s="37">
        <v>293</v>
      </c>
      <c r="AP103" s="16" t="s">
        <v>294</v>
      </c>
    </row>
    <row r="104" spans="2:42" ht="12.5" x14ac:dyDescent="0.25">
      <c r="B104"/>
      <c r="C104"/>
      <c r="T104" s="92">
        <v>87</v>
      </c>
      <c r="U104" s="37">
        <v>252</v>
      </c>
      <c r="V104" s="16" t="s">
        <v>90</v>
      </c>
      <c r="X104" s="92">
        <v>87</v>
      </c>
      <c r="Y104" s="37">
        <v>272</v>
      </c>
      <c r="Z104" s="16" t="s">
        <v>89</v>
      </c>
      <c r="AB104" s="92">
        <v>87</v>
      </c>
      <c r="AC104" s="37">
        <v>270</v>
      </c>
      <c r="AD104" s="16" t="s">
        <v>92</v>
      </c>
      <c r="AF104" s="92">
        <v>87</v>
      </c>
      <c r="AG104" s="37">
        <v>278</v>
      </c>
      <c r="AH104" s="16" t="s">
        <v>273</v>
      </c>
      <c r="AJ104" s="92">
        <v>87</v>
      </c>
      <c r="AK104" s="37">
        <v>290</v>
      </c>
      <c r="AL104" s="16" t="s">
        <v>294</v>
      </c>
      <c r="AN104" s="92">
        <v>87</v>
      </c>
      <c r="AO104" s="37">
        <v>295</v>
      </c>
      <c r="AP104" s="16" t="s">
        <v>298</v>
      </c>
    </row>
    <row r="105" spans="2:42" ht="12.5" x14ac:dyDescent="0.25">
      <c r="B105"/>
      <c r="C105"/>
      <c r="T105" s="92">
        <v>88</v>
      </c>
      <c r="U105" s="37">
        <v>255</v>
      </c>
      <c r="V105" s="16" t="s">
        <v>81</v>
      </c>
      <c r="X105" s="92">
        <v>88</v>
      </c>
      <c r="Y105" s="37">
        <v>276</v>
      </c>
      <c r="Z105" s="16" t="s">
        <v>91</v>
      </c>
      <c r="AB105" s="92">
        <v>88</v>
      </c>
      <c r="AC105" s="37">
        <v>273</v>
      </c>
      <c r="AD105" s="16" t="s">
        <v>93</v>
      </c>
      <c r="AF105" s="92">
        <v>88</v>
      </c>
      <c r="AG105" s="37">
        <v>281</v>
      </c>
      <c r="AH105" s="16" t="s">
        <v>273</v>
      </c>
      <c r="AJ105" s="92">
        <v>88</v>
      </c>
      <c r="AK105" s="37">
        <v>293</v>
      </c>
      <c r="AL105" s="16" t="s">
        <v>294</v>
      </c>
      <c r="AN105" s="92">
        <v>88</v>
      </c>
      <c r="AO105" s="37">
        <v>298</v>
      </c>
      <c r="AP105" s="16" t="s">
        <v>298</v>
      </c>
    </row>
    <row r="106" spans="2:42" ht="12.5" x14ac:dyDescent="0.25">
      <c r="B106"/>
      <c r="C106"/>
      <c r="T106" s="92">
        <v>89</v>
      </c>
      <c r="U106" s="37">
        <v>259</v>
      </c>
      <c r="V106" s="16" t="s">
        <v>85</v>
      </c>
      <c r="X106" s="92">
        <v>89</v>
      </c>
      <c r="Y106" s="37">
        <v>280</v>
      </c>
      <c r="Z106" s="16" t="s">
        <v>321</v>
      </c>
      <c r="AB106" s="92">
        <v>89</v>
      </c>
      <c r="AC106" s="37">
        <v>277</v>
      </c>
      <c r="AD106" s="16" t="s">
        <v>273</v>
      </c>
      <c r="AF106" s="92">
        <v>89</v>
      </c>
      <c r="AG106" s="37">
        <v>284</v>
      </c>
      <c r="AH106" s="16" t="s">
        <v>273</v>
      </c>
      <c r="AJ106" s="92">
        <v>89</v>
      </c>
      <c r="AK106" s="37">
        <v>296</v>
      </c>
      <c r="AL106" s="16" t="s">
        <v>298</v>
      </c>
      <c r="AN106" s="92">
        <v>89</v>
      </c>
      <c r="AO106" s="37" t="s">
        <v>266</v>
      </c>
      <c r="AP106" s="16" t="s">
        <v>295</v>
      </c>
    </row>
    <row r="107" spans="2:42" ht="12.5" x14ac:dyDescent="0.25">
      <c r="B107"/>
      <c r="C107"/>
      <c r="T107" s="92">
        <v>90</v>
      </c>
      <c r="U107" s="37">
        <v>263</v>
      </c>
      <c r="V107" s="16" t="s">
        <v>89</v>
      </c>
      <c r="X107" s="92">
        <v>90</v>
      </c>
      <c r="Y107" s="37">
        <v>285</v>
      </c>
      <c r="Z107" s="16" t="s">
        <v>321</v>
      </c>
      <c r="AB107" s="92">
        <v>90</v>
      </c>
      <c r="AC107" s="37">
        <v>281</v>
      </c>
      <c r="AD107" s="16" t="s">
        <v>273</v>
      </c>
      <c r="AF107" s="92">
        <v>90</v>
      </c>
      <c r="AG107" s="37">
        <v>289</v>
      </c>
      <c r="AH107" s="16" t="s">
        <v>273</v>
      </c>
      <c r="AJ107" s="92">
        <v>90</v>
      </c>
      <c r="AK107" s="37" t="s">
        <v>274</v>
      </c>
      <c r="AL107" s="16" t="s">
        <v>295</v>
      </c>
      <c r="AN107" s="92">
        <v>90</v>
      </c>
      <c r="AO107" s="37" t="s">
        <v>266</v>
      </c>
      <c r="AP107" s="16" t="s">
        <v>296</v>
      </c>
    </row>
    <row r="108" spans="2:42" ht="12.5" x14ac:dyDescent="0.25">
      <c r="B108"/>
      <c r="C108"/>
      <c r="T108" s="92">
        <v>91</v>
      </c>
      <c r="U108" s="37">
        <v>269</v>
      </c>
      <c r="V108" s="16" t="s">
        <v>92</v>
      </c>
      <c r="X108" s="92">
        <v>91</v>
      </c>
      <c r="Y108" s="37">
        <v>292</v>
      </c>
      <c r="Z108" s="16" t="s">
        <v>321</v>
      </c>
      <c r="AB108" s="92">
        <v>91</v>
      </c>
      <c r="AC108" s="37">
        <v>286</v>
      </c>
      <c r="AD108" s="16" t="s">
        <v>273</v>
      </c>
      <c r="AF108" s="92">
        <v>91</v>
      </c>
      <c r="AG108" s="37">
        <v>293</v>
      </c>
      <c r="AH108" s="16" t="s">
        <v>273</v>
      </c>
      <c r="AJ108" s="92">
        <v>91</v>
      </c>
      <c r="AK108" s="37" t="s">
        <v>274</v>
      </c>
      <c r="AL108" s="16" t="s">
        <v>296</v>
      </c>
      <c r="AN108" s="92">
        <v>91</v>
      </c>
      <c r="AO108" s="37" t="s">
        <v>266</v>
      </c>
      <c r="AP108" s="16" t="s">
        <v>253</v>
      </c>
    </row>
    <row r="109" spans="2:42" ht="12.5" x14ac:dyDescent="0.25">
      <c r="B109"/>
      <c r="C109"/>
      <c r="T109" s="92">
        <v>92</v>
      </c>
      <c r="U109" s="37">
        <v>275</v>
      </c>
      <c r="V109" s="16" t="s">
        <v>102</v>
      </c>
      <c r="X109" s="92">
        <v>92</v>
      </c>
      <c r="Y109" s="37">
        <v>299</v>
      </c>
      <c r="Z109" s="16" t="s">
        <v>321</v>
      </c>
      <c r="AB109" s="92">
        <v>92</v>
      </c>
      <c r="AC109" s="37">
        <v>292</v>
      </c>
      <c r="AD109" s="16" t="s">
        <v>273</v>
      </c>
      <c r="AF109" s="92">
        <v>92</v>
      </c>
      <c r="AG109" s="37">
        <v>299</v>
      </c>
      <c r="AH109" s="16" t="s">
        <v>273</v>
      </c>
      <c r="AJ109" s="92">
        <v>92</v>
      </c>
      <c r="AK109" s="37" t="s">
        <v>274</v>
      </c>
      <c r="AL109" s="16" t="s">
        <v>297</v>
      </c>
      <c r="AN109" s="92">
        <v>92</v>
      </c>
      <c r="AO109" s="37" t="s">
        <v>266</v>
      </c>
      <c r="AP109" s="16" t="s">
        <v>253</v>
      </c>
    </row>
    <row r="110" spans="2:42" ht="12.5" x14ac:dyDescent="0.25">
      <c r="B110"/>
      <c r="C110"/>
      <c r="T110" s="92">
        <v>93</v>
      </c>
      <c r="U110" s="37">
        <v>283</v>
      </c>
      <c r="V110" s="16" t="s">
        <v>102</v>
      </c>
      <c r="X110" s="92">
        <v>93</v>
      </c>
      <c r="Y110" s="37" t="s">
        <v>243</v>
      </c>
      <c r="Z110" s="16" t="s">
        <v>321</v>
      </c>
      <c r="AB110" s="92">
        <v>93</v>
      </c>
      <c r="AC110" s="37">
        <v>299</v>
      </c>
      <c r="AD110" s="16" t="s">
        <v>273</v>
      </c>
      <c r="AF110" s="92">
        <v>93</v>
      </c>
      <c r="AG110" s="37">
        <v>306</v>
      </c>
      <c r="AH110" s="16" t="s">
        <v>273</v>
      </c>
      <c r="AJ110" s="92">
        <v>93</v>
      </c>
      <c r="AK110" s="37" t="s">
        <v>274</v>
      </c>
      <c r="AL110" s="16" t="s">
        <v>297</v>
      </c>
      <c r="AN110" s="92">
        <v>93</v>
      </c>
      <c r="AO110" s="37" t="s">
        <v>266</v>
      </c>
      <c r="AP110" s="16" t="s">
        <v>253</v>
      </c>
    </row>
    <row r="111" spans="2:42" ht="12.5" x14ac:dyDescent="0.25">
      <c r="B111"/>
      <c r="C111"/>
      <c r="T111" s="92">
        <v>94</v>
      </c>
      <c r="U111" s="37" t="s">
        <v>242</v>
      </c>
      <c r="V111" s="16" t="s">
        <v>102</v>
      </c>
      <c r="X111" s="92">
        <v>94</v>
      </c>
      <c r="Y111" s="37" t="s">
        <v>243</v>
      </c>
      <c r="Z111" s="16" t="s">
        <v>321</v>
      </c>
      <c r="AB111" s="92">
        <v>94</v>
      </c>
      <c r="AC111" s="37" t="s">
        <v>243</v>
      </c>
      <c r="AD111" s="16" t="s">
        <v>273</v>
      </c>
      <c r="AF111" s="92">
        <v>94</v>
      </c>
      <c r="AG111" s="37" t="s">
        <v>245</v>
      </c>
      <c r="AH111" s="16" t="s">
        <v>273</v>
      </c>
      <c r="AJ111" s="92">
        <v>94</v>
      </c>
      <c r="AK111" s="37" t="s">
        <v>274</v>
      </c>
      <c r="AL111" s="16" t="s">
        <v>297</v>
      </c>
      <c r="AN111" s="92">
        <v>94</v>
      </c>
      <c r="AO111" s="37" t="s">
        <v>266</v>
      </c>
      <c r="AP111" s="16" t="s">
        <v>253</v>
      </c>
    </row>
    <row r="112" spans="2:42" ht="12.5" x14ac:dyDescent="0.25">
      <c r="B112"/>
      <c r="C112"/>
      <c r="T112" s="92">
        <v>95</v>
      </c>
      <c r="U112" s="37" t="s">
        <v>242</v>
      </c>
      <c r="V112" s="16" t="s">
        <v>102</v>
      </c>
      <c r="X112" s="92">
        <v>95</v>
      </c>
      <c r="Y112" s="37" t="s">
        <v>243</v>
      </c>
      <c r="Z112" s="16" t="s">
        <v>321</v>
      </c>
      <c r="AB112" s="92">
        <v>95</v>
      </c>
      <c r="AC112" s="37" t="s">
        <v>243</v>
      </c>
      <c r="AD112" s="16" t="s">
        <v>273</v>
      </c>
      <c r="AF112" s="92">
        <v>95</v>
      </c>
      <c r="AG112" s="37" t="s">
        <v>245</v>
      </c>
      <c r="AH112" s="16" t="s">
        <v>273</v>
      </c>
      <c r="AJ112" s="92">
        <v>95</v>
      </c>
      <c r="AK112" s="37" t="s">
        <v>274</v>
      </c>
      <c r="AL112" s="16" t="s">
        <v>297</v>
      </c>
      <c r="AN112" s="92">
        <v>95</v>
      </c>
      <c r="AO112" s="37" t="s">
        <v>266</v>
      </c>
      <c r="AP112" s="16" t="s">
        <v>253</v>
      </c>
    </row>
    <row r="113" spans="2:42" ht="12.5" x14ac:dyDescent="0.25">
      <c r="B113"/>
      <c r="C113"/>
      <c r="T113" s="94">
        <v>96</v>
      </c>
      <c r="U113" s="86" t="s">
        <v>242</v>
      </c>
      <c r="V113" s="16" t="s">
        <v>102</v>
      </c>
      <c r="X113" s="94">
        <v>96</v>
      </c>
      <c r="Y113" s="86" t="s">
        <v>243</v>
      </c>
      <c r="Z113" s="16" t="s">
        <v>321</v>
      </c>
      <c r="AB113" s="94">
        <v>96</v>
      </c>
      <c r="AC113" s="86" t="s">
        <v>243</v>
      </c>
      <c r="AD113" s="16" t="s">
        <v>273</v>
      </c>
      <c r="AF113" s="94">
        <v>96</v>
      </c>
      <c r="AG113" s="86" t="s">
        <v>245</v>
      </c>
      <c r="AH113" s="16" t="s">
        <v>273</v>
      </c>
      <c r="AJ113" s="94">
        <v>96</v>
      </c>
      <c r="AK113" s="86" t="s">
        <v>274</v>
      </c>
      <c r="AL113" s="16" t="s">
        <v>297</v>
      </c>
      <c r="AN113" s="94">
        <v>96</v>
      </c>
      <c r="AO113" s="86" t="s">
        <v>266</v>
      </c>
      <c r="AP113" s="16" t="s">
        <v>253</v>
      </c>
    </row>
    <row r="114" spans="2:42" ht="12.5" x14ac:dyDescent="0.25">
      <c r="B114"/>
      <c r="C114"/>
      <c r="AG114" s="129"/>
    </row>
    <row r="115" spans="2:42" ht="12.5" x14ac:dyDescent="0.25">
      <c r="B115"/>
      <c r="C115"/>
    </row>
  </sheetData>
  <sheetProtection algorithmName="SHA-512" hashValue="Dsys4eBawPr7bIZd5pYsfxZKusL98mhsbBOgov7Ep6wF4JQle6QfPXXk7fMLwa06BB7FCUGBmQ9beG1Y1YEa8w==" saltValue="lOnFTbzYcjImQz7tQreXNg==" spinCount="100000" sheet="1" objects="1" scenarios="1"/>
  <sortState xmlns:xlrd2="http://schemas.microsoft.com/office/spreadsheetml/2017/richdata2" ref="A2:C14">
    <sortCondition ref="A14"/>
  </sortState>
  <mergeCells count="11">
    <mergeCell ref="AJ15:AL15"/>
    <mergeCell ref="AN15:AP15"/>
    <mergeCell ref="D13:F13"/>
    <mergeCell ref="AF15:AH15"/>
    <mergeCell ref="L15:N15"/>
    <mergeCell ref="P15:R15"/>
    <mergeCell ref="T15:V15"/>
    <mergeCell ref="X15:Z15"/>
    <mergeCell ref="AB15:AD15"/>
    <mergeCell ref="D15:F15"/>
    <mergeCell ref="H15:J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60"/>
  <sheetViews>
    <sheetView topLeftCell="T194" workbookViewId="0">
      <selection activeCell="Z189" sqref="Z189"/>
    </sheetView>
  </sheetViews>
  <sheetFormatPr defaultRowHeight="12.5" x14ac:dyDescent="0.25"/>
  <cols>
    <col min="1" max="1" width="37.7265625" bestFit="1" customWidth="1"/>
    <col min="2" max="2" width="11.54296875" bestFit="1" customWidth="1"/>
    <col min="3" max="3" width="5.7265625" bestFit="1" customWidth="1"/>
    <col min="4" max="4" width="17.453125" hidden="1" customWidth="1"/>
    <col min="5" max="6" width="0" hidden="1" customWidth="1"/>
    <col min="7" max="7" width="16.26953125" hidden="1" customWidth="1"/>
    <col min="8" max="8" width="13.1796875" hidden="1" customWidth="1"/>
    <col min="9" max="10" width="0" hidden="1" customWidth="1"/>
    <col min="11" max="12" width="16.26953125" hidden="1" customWidth="1"/>
    <col min="13" max="13" width="13.1796875" hidden="1" customWidth="1"/>
    <col min="14" max="14" width="0" hidden="1" customWidth="1"/>
    <col min="16" max="16" width="13.7265625" customWidth="1"/>
    <col min="17" max="17" width="11.54296875" bestFit="1" customWidth="1"/>
    <col min="18" max="18" width="7" bestFit="1" customWidth="1"/>
  </cols>
  <sheetData>
    <row r="1" spans="1:24" ht="13" x14ac:dyDescent="0.3">
      <c r="A1" s="2" t="s">
        <v>17</v>
      </c>
    </row>
    <row r="2" spans="1:24" x14ac:dyDescent="0.25">
      <c r="A2" s="30"/>
      <c r="B2" s="30" t="s">
        <v>43</v>
      </c>
      <c r="C2" s="30" t="s">
        <v>13</v>
      </c>
    </row>
    <row r="3" spans="1:24" ht="13.5" x14ac:dyDescent="0.3">
      <c r="A3" s="36" t="s">
        <v>288</v>
      </c>
      <c r="B3" s="83">
        <f>VLOOKUP(score_DMT,DMT_kaart_123_norm2017,2)</f>
        <v>0</v>
      </c>
      <c r="C3" s="83" t="str">
        <f>VLOOKUP(score_DMT,DMT_kaart_123_norm2017,4)</f>
        <v>&lt;5</v>
      </c>
    </row>
    <row r="4" spans="1:24" ht="13.5" x14ac:dyDescent="0.3">
      <c r="A4" s="36" t="s">
        <v>287</v>
      </c>
      <c r="B4" s="83">
        <f>VLOOKUP(score_DMT,DMT_kaart_23_norm2017,2)</f>
        <v>0</v>
      </c>
      <c r="C4" s="83" t="str">
        <f>VLOOKUP(score_DMT,DMT_kaart_23_norm2017,4)</f>
        <v>&lt;5</v>
      </c>
    </row>
    <row r="5" spans="1:24" ht="13" x14ac:dyDescent="0.3">
      <c r="D5" s="2"/>
    </row>
    <row r="6" spans="1:24" ht="13" x14ac:dyDescent="0.3">
      <c r="D6" s="57" t="s">
        <v>119</v>
      </c>
      <c r="G6" s="57" t="s">
        <v>119</v>
      </c>
      <c r="K6" s="57" t="s">
        <v>278</v>
      </c>
      <c r="L6" s="57"/>
    </row>
    <row r="7" spans="1:24" ht="13" x14ac:dyDescent="0.3">
      <c r="D7" s="57" t="s">
        <v>120</v>
      </c>
      <c r="G7" s="57" t="s">
        <v>121</v>
      </c>
      <c r="K7" s="57" t="s">
        <v>122</v>
      </c>
    </row>
    <row r="8" spans="1:24" x14ac:dyDescent="0.25">
      <c r="P8" s="171" t="s">
        <v>285</v>
      </c>
      <c r="Q8" s="171"/>
      <c r="R8" s="171"/>
      <c r="S8" s="171"/>
      <c r="U8" s="171" t="s">
        <v>286</v>
      </c>
      <c r="V8" s="171"/>
      <c r="W8" s="171"/>
      <c r="X8" s="171"/>
    </row>
    <row r="9" spans="1:24" ht="35" x14ac:dyDescent="0.3">
      <c r="D9" s="58" t="s">
        <v>118</v>
      </c>
      <c r="E9" s="55" t="s">
        <v>13</v>
      </c>
      <c r="G9" s="130" t="s">
        <v>123</v>
      </c>
      <c r="H9" s="131" t="s">
        <v>43</v>
      </c>
      <c r="I9" s="131" t="s">
        <v>13</v>
      </c>
      <c r="K9" s="170" t="s">
        <v>123</v>
      </c>
      <c r="L9" s="170"/>
      <c r="M9" s="53" t="s">
        <v>43</v>
      </c>
      <c r="N9" s="53" t="s">
        <v>13</v>
      </c>
      <c r="P9" s="33" t="s">
        <v>44</v>
      </c>
      <c r="Q9" s="33" t="s">
        <v>43</v>
      </c>
      <c r="R9" s="32" t="s">
        <v>279</v>
      </c>
      <c r="S9" s="33" t="s">
        <v>13</v>
      </c>
      <c r="U9" s="33" t="s">
        <v>44</v>
      </c>
      <c r="V9" s="33" t="s">
        <v>43</v>
      </c>
      <c r="W9" s="134" t="s">
        <v>279</v>
      </c>
      <c r="X9" s="33" t="s">
        <v>13</v>
      </c>
    </row>
    <row r="10" spans="1:24" ht="13" x14ac:dyDescent="0.3">
      <c r="D10" s="58"/>
      <c r="E10" s="55"/>
      <c r="G10" s="130"/>
      <c r="H10" s="131"/>
      <c r="I10" s="131"/>
      <c r="K10" s="127"/>
      <c r="L10" s="127"/>
      <c r="M10" s="53"/>
      <c r="N10" s="53"/>
      <c r="P10" s="63">
        <v>0</v>
      </c>
      <c r="Q10" s="63">
        <v>0</v>
      </c>
      <c r="R10" s="34" t="s">
        <v>280</v>
      </c>
      <c r="S10" s="63" t="s">
        <v>106</v>
      </c>
      <c r="U10" s="63">
        <v>0</v>
      </c>
      <c r="V10" s="63">
        <v>0</v>
      </c>
      <c r="W10" s="34" t="s">
        <v>280</v>
      </c>
      <c r="X10" s="63" t="s">
        <v>106</v>
      </c>
    </row>
    <row r="11" spans="1:24" ht="13" x14ac:dyDescent="0.3">
      <c r="D11" s="58"/>
      <c r="E11" s="55"/>
      <c r="G11" s="130"/>
      <c r="H11" s="131"/>
      <c r="I11" s="131"/>
      <c r="K11" s="127"/>
      <c r="L11" s="127"/>
      <c r="M11" s="53"/>
      <c r="N11" s="53"/>
      <c r="P11" s="63">
        <v>1</v>
      </c>
      <c r="Q11" s="63">
        <v>1</v>
      </c>
      <c r="R11" s="34" t="s">
        <v>280</v>
      </c>
      <c r="S11" s="63" t="s">
        <v>106</v>
      </c>
      <c r="U11" s="63">
        <v>1</v>
      </c>
      <c r="V11" s="63">
        <v>1</v>
      </c>
      <c r="W11" s="34" t="s">
        <v>280</v>
      </c>
      <c r="X11" s="63" t="s">
        <v>106</v>
      </c>
    </row>
    <row r="12" spans="1:24" ht="13" x14ac:dyDescent="0.3">
      <c r="D12" s="58"/>
      <c r="E12" s="55"/>
      <c r="G12" s="130"/>
      <c r="H12" s="131"/>
      <c r="I12" s="131"/>
      <c r="K12" s="127"/>
      <c r="L12" s="127"/>
      <c r="M12" s="53"/>
      <c r="N12" s="53"/>
      <c r="P12" s="63">
        <v>2</v>
      </c>
      <c r="Q12" s="63">
        <v>1</v>
      </c>
      <c r="R12" s="34" t="s">
        <v>280</v>
      </c>
      <c r="S12" s="63" t="s">
        <v>106</v>
      </c>
      <c r="U12" s="63">
        <v>2</v>
      </c>
      <c r="V12" s="63">
        <v>1</v>
      </c>
      <c r="W12" s="34" t="s">
        <v>280</v>
      </c>
      <c r="X12" s="63" t="s">
        <v>106</v>
      </c>
    </row>
    <row r="13" spans="1:24" ht="13" x14ac:dyDescent="0.3">
      <c r="D13" s="58"/>
      <c r="E13" s="55"/>
      <c r="G13" s="130"/>
      <c r="H13" s="131"/>
      <c r="I13" s="131"/>
      <c r="K13" s="127"/>
      <c r="L13" s="127"/>
      <c r="M13" s="53"/>
      <c r="N13" s="53"/>
      <c r="P13" s="63">
        <v>3</v>
      </c>
      <c r="Q13" s="63">
        <v>1</v>
      </c>
      <c r="R13" s="34" t="s">
        <v>280</v>
      </c>
      <c r="S13" s="63" t="s">
        <v>106</v>
      </c>
      <c r="U13" s="63">
        <v>3</v>
      </c>
      <c r="V13" s="63">
        <v>2</v>
      </c>
      <c r="W13" s="34" t="s">
        <v>280</v>
      </c>
      <c r="X13" s="63" t="s">
        <v>106</v>
      </c>
    </row>
    <row r="14" spans="1:24" ht="13" x14ac:dyDescent="0.3">
      <c r="D14" s="58"/>
      <c r="E14" s="55"/>
      <c r="G14" s="130"/>
      <c r="H14" s="131"/>
      <c r="I14" s="131"/>
      <c r="K14" s="127"/>
      <c r="L14" s="127"/>
      <c r="M14" s="53"/>
      <c r="N14" s="53"/>
      <c r="P14" s="63">
        <v>4</v>
      </c>
      <c r="Q14" s="63">
        <v>1</v>
      </c>
      <c r="R14" s="34" t="s">
        <v>280</v>
      </c>
      <c r="S14" s="63" t="s">
        <v>106</v>
      </c>
      <c r="U14" s="63">
        <v>4</v>
      </c>
      <c r="V14" s="63">
        <v>2</v>
      </c>
      <c r="W14" s="34" t="s">
        <v>280</v>
      </c>
      <c r="X14" s="63" t="s">
        <v>106</v>
      </c>
    </row>
    <row r="15" spans="1:24" ht="13" x14ac:dyDescent="0.3">
      <c r="D15" s="58"/>
      <c r="E15" s="55"/>
      <c r="G15" s="130"/>
      <c r="H15" s="131"/>
      <c r="I15" s="131"/>
      <c r="K15" s="127"/>
      <c r="L15" s="127"/>
      <c r="M15" s="53"/>
      <c r="N15" s="53"/>
      <c r="P15" s="63">
        <v>5</v>
      </c>
      <c r="Q15" s="63">
        <v>1</v>
      </c>
      <c r="R15" s="34" t="s">
        <v>280</v>
      </c>
      <c r="S15" s="63" t="s">
        <v>106</v>
      </c>
      <c r="U15" s="63">
        <v>5</v>
      </c>
      <c r="V15" s="63">
        <v>3</v>
      </c>
      <c r="W15" s="34" t="s">
        <v>280</v>
      </c>
      <c r="X15" s="63" t="s">
        <v>106</v>
      </c>
    </row>
    <row r="16" spans="1:24" ht="13" x14ac:dyDescent="0.3">
      <c r="D16" s="58"/>
      <c r="E16" s="55"/>
      <c r="G16" s="130"/>
      <c r="H16" s="131"/>
      <c r="I16" s="131"/>
      <c r="K16" s="127"/>
      <c r="L16" s="127"/>
      <c r="M16" s="53"/>
      <c r="N16" s="53"/>
      <c r="P16" s="63">
        <v>6</v>
      </c>
      <c r="Q16" s="63">
        <v>2</v>
      </c>
      <c r="R16" s="34" t="s">
        <v>280</v>
      </c>
      <c r="S16" s="63" t="s">
        <v>106</v>
      </c>
      <c r="U16" s="63">
        <v>6</v>
      </c>
      <c r="V16" s="63">
        <v>4</v>
      </c>
      <c r="W16" s="34" t="s">
        <v>280</v>
      </c>
      <c r="X16" s="63" t="s">
        <v>106</v>
      </c>
    </row>
    <row r="17" spans="4:24" ht="13" x14ac:dyDescent="0.3">
      <c r="D17" s="58"/>
      <c r="E17" s="55"/>
      <c r="G17" s="130"/>
      <c r="H17" s="131"/>
      <c r="I17" s="131"/>
      <c r="K17" s="127"/>
      <c r="L17" s="127"/>
      <c r="M17" s="53"/>
      <c r="N17" s="53"/>
      <c r="P17" s="63">
        <v>7</v>
      </c>
      <c r="Q17" s="63">
        <v>2</v>
      </c>
      <c r="R17" s="34" t="s">
        <v>280</v>
      </c>
      <c r="S17" s="63" t="s">
        <v>106</v>
      </c>
      <c r="U17" s="63">
        <v>7</v>
      </c>
      <c r="V17" s="63">
        <v>4</v>
      </c>
      <c r="W17" s="34" t="s">
        <v>280</v>
      </c>
      <c r="X17" s="63" t="s">
        <v>106</v>
      </c>
    </row>
    <row r="18" spans="4:24" ht="13" x14ac:dyDescent="0.3">
      <c r="D18" s="58"/>
      <c r="E18" s="55"/>
      <c r="G18" s="130"/>
      <c r="H18" s="131"/>
      <c r="I18" s="131"/>
      <c r="K18" s="127"/>
      <c r="L18" s="127"/>
      <c r="M18" s="53"/>
      <c r="N18" s="53"/>
      <c r="P18" s="63">
        <v>8</v>
      </c>
      <c r="Q18" s="63">
        <v>2</v>
      </c>
      <c r="R18" s="34" t="s">
        <v>280</v>
      </c>
      <c r="S18" s="63" t="s">
        <v>106</v>
      </c>
      <c r="U18" s="63">
        <v>8</v>
      </c>
      <c r="V18" s="63">
        <v>5</v>
      </c>
      <c r="W18" s="34" t="s">
        <v>280</v>
      </c>
      <c r="X18" s="63" t="s">
        <v>106</v>
      </c>
    </row>
    <row r="19" spans="4:24" ht="13" x14ac:dyDescent="0.3">
      <c r="D19" s="58"/>
      <c r="E19" s="55"/>
      <c r="G19" s="130"/>
      <c r="H19" s="131"/>
      <c r="I19" s="131"/>
      <c r="K19" s="127"/>
      <c r="L19" s="127"/>
      <c r="M19" s="53"/>
      <c r="N19" s="53"/>
      <c r="P19" s="63">
        <v>9</v>
      </c>
      <c r="Q19" s="63">
        <v>2</v>
      </c>
      <c r="R19" s="34" t="s">
        <v>280</v>
      </c>
      <c r="S19" s="63" t="s">
        <v>106</v>
      </c>
      <c r="U19" s="63">
        <v>9</v>
      </c>
      <c r="V19" s="63">
        <v>5</v>
      </c>
      <c r="W19" s="34" t="s">
        <v>280</v>
      </c>
      <c r="X19" s="63" t="s">
        <v>106</v>
      </c>
    </row>
    <row r="20" spans="4:24" ht="13" x14ac:dyDescent="0.3">
      <c r="D20" s="58"/>
      <c r="E20" s="55"/>
      <c r="G20" s="130"/>
      <c r="H20" s="131"/>
      <c r="I20" s="131"/>
      <c r="K20" s="127"/>
      <c r="L20" s="127"/>
      <c r="M20" s="53"/>
      <c r="N20" s="53"/>
      <c r="P20" s="63">
        <v>10</v>
      </c>
      <c r="Q20" s="63">
        <v>3</v>
      </c>
      <c r="R20" s="34" t="s">
        <v>280</v>
      </c>
      <c r="S20" s="63" t="s">
        <v>106</v>
      </c>
      <c r="U20" s="63">
        <v>10</v>
      </c>
      <c r="V20" s="63">
        <v>6</v>
      </c>
      <c r="W20" s="34" t="s">
        <v>280</v>
      </c>
      <c r="X20" s="63" t="s">
        <v>106</v>
      </c>
    </row>
    <row r="21" spans="4:24" ht="13" x14ac:dyDescent="0.3">
      <c r="D21" s="58"/>
      <c r="E21" s="55"/>
      <c r="G21" s="130"/>
      <c r="H21" s="131"/>
      <c r="I21" s="131"/>
      <c r="K21" s="127"/>
      <c r="L21" s="127"/>
      <c r="M21" s="53"/>
      <c r="N21" s="53"/>
      <c r="P21" s="63">
        <v>11</v>
      </c>
      <c r="Q21" s="63">
        <v>3</v>
      </c>
      <c r="R21" s="34" t="s">
        <v>280</v>
      </c>
      <c r="S21" s="63" t="s">
        <v>106</v>
      </c>
      <c r="U21" s="63">
        <v>11</v>
      </c>
      <c r="V21" s="63">
        <v>7</v>
      </c>
      <c r="W21" s="34" t="s">
        <v>280</v>
      </c>
      <c r="X21" s="63" t="s">
        <v>106</v>
      </c>
    </row>
    <row r="22" spans="4:24" ht="13" x14ac:dyDescent="0.3">
      <c r="D22" s="58"/>
      <c r="E22" s="55"/>
      <c r="G22" s="130"/>
      <c r="H22" s="131"/>
      <c r="I22" s="131"/>
      <c r="K22" s="127"/>
      <c r="L22" s="127"/>
      <c r="M22" s="53"/>
      <c r="N22" s="53"/>
      <c r="P22" s="63">
        <v>12</v>
      </c>
      <c r="Q22" s="63">
        <v>3</v>
      </c>
      <c r="R22" s="34" t="s">
        <v>280</v>
      </c>
      <c r="S22" s="63" t="s">
        <v>106</v>
      </c>
      <c r="U22" s="63">
        <v>12</v>
      </c>
      <c r="V22" s="63">
        <v>7</v>
      </c>
      <c r="W22" s="34" t="s">
        <v>280</v>
      </c>
      <c r="X22" s="63" t="s">
        <v>106</v>
      </c>
    </row>
    <row r="23" spans="4:24" ht="13" x14ac:dyDescent="0.3">
      <c r="D23" s="58"/>
      <c r="E23" s="55"/>
      <c r="G23" s="130"/>
      <c r="H23" s="131"/>
      <c r="I23" s="131"/>
      <c r="K23" s="127"/>
      <c r="L23" s="127"/>
      <c r="M23" s="53"/>
      <c r="N23" s="53"/>
      <c r="P23" s="63">
        <v>13</v>
      </c>
      <c r="Q23" s="63">
        <v>3</v>
      </c>
      <c r="R23" s="34" t="s">
        <v>280</v>
      </c>
      <c r="S23" s="63" t="s">
        <v>106</v>
      </c>
      <c r="U23" s="63">
        <v>13</v>
      </c>
      <c r="V23" s="63">
        <v>8</v>
      </c>
      <c r="W23" s="34" t="s">
        <v>280</v>
      </c>
      <c r="X23" s="63" t="s">
        <v>106</v>
      </c>
    </row>
    <row r="24" spans="4:24" ht="13" x14ac:dyDescent="0.3">
      <c r="D24" s="58"/>
      <c r="E24" s="55"/>
      <c r="G24" s="130"/>
      <c r="H24" s="131"/>
      <c r="I24" s="131"/>
      <c r="K24" s="127"/>
      <c r="L24" s="127"/>
      <c r="M24" s="53"/>
      <c r="N24" s="53"/>
      <c r="P24" s="63">
        <v>14</v>
      </c>
      <c r="Q24" s="63">
        <v>4</v>
      </c>
      <c r="R24" s="34" t="s">
        <v>280</v>
      </c>
      <c r="S24" s="63" t="s">
        <v>106</v>
      </c>
      <c r="U24" s="63">
        <v>14</v>
      </c>
      <c r="V24" s="63">
        <v>9</v>
      </c>
      <c r="W24" s="34" t="s">
        <v>280</v>
      </c>
      <c r="X24" s="63" t="s">
        <v>106</v>
      </c>
    </row>
    <row r="25" spans="4:24" ht="13" x14ac:dyDescent="0.3">
      <c r="D25" s="58"/>
      <c r="E25" s="55"/>
      <c r="G25" s="130"/>
      <c r="H25" s="131"/>
      <c r="I25" s="131"/>
      <c r="K25" s="127"/>
      <c r="L25" s="127"/>
      <c r="M25" s="53"/>
      <c r="N25" s="53"/>
      <c r="P25" s="63">
        <v>15</v>
      </c>
      <c r="Q25" s="63">
        <v>4</v>
      </c>
      <c r="R25" s="34" t="s">
        <v>280</v>
      </c>
      <c r="S25" s="63" t="s">
        <v>106</v>
      </c>
      <c r="U25" s="63">
        <v>15</v>
      </c>
      <c r="V25" s="63">
        <v>9</v>
      </c>
      <c r="W25" s="34" t="s">
        <v>280</v>
      </c>
      <c r="X25" s="63" t="s">
        <v>106</v>
      </c>
    </row>
    <row r="26" spans="4:24" ht="13" x14ac:dyDescent="0.3">
      <c r="D26" s="58"/>
      <c r="E26" s="55"/>
      <c r="G26" s="130"/>
      <c r="H26" s="131"/>
      <c r="I26" s="131"/>
      <c r="K26" s="127"/>
      <c r="L26" s="127"/>
      <c r="M26" s="53"/>
      <c r="N26" s="53"/>
      <c r="P26" s="63">
        <v>16</v>
      </c>
      <c r="Q26" s="63">
        <v>4</v>
      </c>
      <c r="R26" s="34" t="s">
        <v>280</v>
      </c>
      <c r="S26" s="63" t="s">
        <v>106</v>
      </c>
      <c r="U26" s="63">
        <v>16</v>
      </c>
      <c r="V26" s="63">
        <v>10</v>
      </c>
      <c r="W26" s="34" t="s">
        <v>280</v>
      </c>
      <c r="X26" s="63" t="s">
        <v>106</v>
      </c>
    </row>
    <row r="27" spans="4:24" ht="13" x14ac:dyDescent="0.3">
      <c r="D27" s="58"/>
      <c r="E27" s="55"/>
      <c r="G27" s="130"/>
      <c r="H27" s="131"/>
      <c r="I27" s="131"/>
      <c r="K27" s="127"/>
      <c r="L27" s="127"/>
      <c r="M27" s="53"/>
      <c r="N27" s="53"/>
      <c r="P27" s="63">
        <v>17</v>
      </c>
      <c r="Q27" s="63">
        <v>4</v>
      </c>
      <c r="R27" s="34" t="s">
        <v>280</v>
      </c>
      <c r="S27" s="63" t="s">
        <v>106</v>
      </c>
      <c r="U27" s="63">
        <v>17</v>
      </c>
      <c r="V27" s="63">
        <v>10</v>
      </c>
      <c r="W27" s="34" t="s">
        <v>280</v>
      </c>
      <c r="X27" s="63" t="s">
        <v>106</v>
      </c>
    </row>
    <row r="28" spans="4:24" ht="13" x14ac:dyDescent="0.3">
      <c r="D28" s="58"/>
      <c r="E28" s="55"/>
      <c r="G28" s="130"/>
      <c r="H28" s="131"/>
      <c r="I28" s="131"/>
      <c r="K28" s="127"/>
      <c r="L28" s="127"/>
      <c r="M28" s="53"/>
      <c r="N28" s="53"/>
      <c r="P28" s="63">
        <v>18</v>
      </c>
      <c r="Q28" s="63">
        <v>5</v>
      </c>
      <c r="R28" s="34" t="s">
        <v>280</v>
      </c>
      <c r="S28" s="63" t="s">
        <v>106</v>
      </c>
      <c r="U28" s="63">
        <v>18</v>
      </c>
      <c r="V28" s="63">
        <v>11</v>
      </c>
      <c r="W28" s="34" t="s">
        <v>280</v>
      </c>
      <c r="X28" s="63" t="s">
        <v>106</v>
      </c>
    </row>
    <row r="29" spans="4:24" ht="13" x14ac:dyDescent="0.3">
      <c r="D29" s="58"/>
      <c r="E29" s="55"/>
      <c r="G29" s="130"/>
      <c r="H29" s="131"/>
      <c r="I29" s="131"/>
      <c r="K29" s="127"/>
      <c r="L29" s="127"/>
      <c r="M29" s="53"/>
      <c r="N29" s="53"/>
      <c r="P29" s="63">
        <v>19</v>
      </c>
      <c r="Q29" s="63">
        <v>5</v>
      </c>
      <c r="R29" s="34" t="s">
        <v>280</v>
      </c>
      <c r="S29" s="63" t="s">
        <v>106</v>
      </c>
      <c r="U29" s="63">
        <v>19</v>
      </c>
      <c r="V29" s="63">
        <v>12</v>
      </c>
      <c r="W29" s="34" t="s">
        <v>280</v>
      </c>
      <c r="X29" s="63" t="s">
        <v>106</v>
      </c>
    </row>
    <row r="30" spans="4:24" ht="13" x14ac:dyDescent="0.3">
      <c r="D30" s="58"/>
      <c r="E30" s="55"/>
      <c r="G30" s="130"/>
      <c r="H30" s="131"/>
      <c r="I30" s="131"/>
      <c r="K30" s="127"/>
      <c r="L30" s="127"/>
      <c r="M30" s="53"/>
      <c r="N30" s="53"/>
      <c r="P30" s="63">
        <v>20</v>
      </c>
      <c r="Q30" s="63">
        <v>5</v>
      </c>
      <c r="R30" s="34" t="s">
        <v>280</v>
      </c>
      <c r="S30" s="63" t="s">
        <v>106</v>
      </c>
      <c r="U30" s="63">
        <v>20</v>
      </c>
      <c r="V30" s="63">
        <v>12</v>
      </c>
      <c r="W30" s="34" t="s">
        <v>280</v>
      </c>
      <c r="X30" s="63" t="s">
        <v>106</v>
      </c>
    </row>
    <row r="31" spans="4:24" ht="13" x14ac:dyDescent="0.3">
      <c r="D31" s="58"/>
      <c r="E31" s="55"/>
      <c r="G31" s="130"/>
      <c r="H31" s="131"/>
      <c r="I31" s="131"/>
      <c r="K31" s="127"/>
      <c r="L31" s="127"/>
      <c r="M31" s="53"/>
      <c r="N31" s="53"/>
      <c r="P31" s="63">
        <v>21</v>
      </c>
      <c r="Q31" s="63">
        <v>6</v>
      </c>
      <c r="R31" s="34" t="s">
        <v>280</v>
      </c>
      <c r="S31" s="63" t="s">
        <v>106</v>
      </c>
      <c r="U31" s="63">
        <v>21</v>
      </c>
      <c r="V31" s="63">
        <v>13</v>
      </c>
      <c r="W31" s="34" t="s">
        <v>280</v>
      </c>
      <c r="X31" s="63" t="s">
        <v>106</v>
      </c>
    </row>
    <row r="32" spans="4:24" ht="13" x14ac:dyDescent="0.3">
      <c r="D32" s="58"/>
      <c r="E32" s="55"/>
      <c r="G32" s="130"/>
      <c r="H32" s="131"/>
      <c r="I32" s="131"/>
      <c r="K32" s="127"/>
      <c r="L32" s="127"/>
      <c r="M32" s="53"/>
      <c r="N32" s="53"/>
      <c r="P32" s="63">
        <v>22</v>
      </c>
      <c r="Q32" s="63">
        <v>6</v>
      </c>
      <c r="R32" s="34" t="s">
        <v>280</v>
      </c>
      <c r="S32" s="63" t="s">
        <v>106</v>
      </c>
      <c r="U32" s="63">
        <v>22</v>
      </c>
      <c r="V32" s="63">
        <v>13</v>
      </c>
      <c r="W32" s="34" t="s">
        <v>280</v>
      </c>
      <c r="X32" s="63" t="s">
        <v>106</v>
      </c>
    </row>
    <row r="33" spans="4:24" ht="13" x14ac:dyDescent="0.3">
      <c r="D33" s="58"/>
      <c r="E33" s="55"/>
      <c r="G33" s="130"/>
      <c r="H33" s="131"/>
      <c r="I33" s="131"/>
      <c r="K33" s="127"/>
      <c r="L33" s="127"/>
      <c r="M33" s="53"/>
      <c r="N33" s="53"/>
      <c r="P33" s="63">
        <v>23</v>
      </c>
      <c r="Q33" s="63">
        <v>6</v>
      </c>
      <c r="R33" s="34">
        <v>9</v>
      </c>
      <c r="S33" s="63" t="s">
        <v>106</v>
      </c>
      <c r="U33" s="63">
        <v>23</v>
      </c>
      <c r="V33" s="63">
        <v>14</v>
      </c>
      <c r="W33" s="34" t="s">
        <v>280</v>
      </c>
      <c r="X33" s="63">
        <v>5</v>
      </c>
    </row>
    <row r="34" spans="4:24" ht="13" x14ac:dyDescent="0.3">
      <c r="D34" s="58"/>
      <c r="E34" s="55"/>
      <c r="G34" s="130"/>
      <c r="H34" s="131"/>
      <c r="I34" s="131"/>
      <c r="K34" s="127"/>
      <c r="L34" s="127"/>
      <c r="M34" s="53"/>
      <c r="N34" s="53"/>
      <c r="P34" s="63">
        <v>24</v>
      </c>
      <c r="Q34" s="63">
        <v>6</v>
      </c>
      <c r="R34" s="34" t="s">
        <v>280</v>
      </c>
      <c r="S34" s="63" t="s">
        <v>106</v>
      </c>
      <c r="U34" s="63">
        <v>24</v>
      </c>
      <c r="V34" s="63">
        <v>15</v>
      </c>
      <c r="W34" s="34" t="s">
        <v>280</v>
      </c>
      <c r="X34" s="63">
        <v>6</v>
      </c>
    </row>
    <row r="35" spans="4:24" ht="13" x14ac:dyDescent="0.3">
      <c r="D35" s="58"/>
      <c r="E35" s="55"/>
      <c r="G35" s="130"/>
      <c r="H35" s="131"/>
      <c r="I35" s="131"/>
      <c r="K35" s="127"/>
      <c r="L35" s="127"/>
      <c r="M35" s="53"/>
      <c r="N35" s="53"/>
      <c r="P35" s="63">
        <v>25</v>
      </c>
      <c r="Q35" s="63">
        <v>7</v>
      </c>
      <c r="R35" s="34" t="s">
        <v>280</v>
      </c>
      <c r="S35" s="63" t="s">
        <v>106</v>
      </c>
      <c r="U35" s="63">
        <v>25</v>
      </c>
      <c r="V35" s="63">
        <v>15</v>
      </c>
      <c r="W35" s="34" t="s">
        <v>280</v>
      </c>
      <c r="X35" s="63">
        <v>6</v>
      </c>
    </row>
    <row r="36" spans="4:24" ht="13" x14ac:dyDescent="0.3">
      <c r="D36" s="58"/>
      <c r="E36" s="55"/>
      <c r="G36" s="130"/>
      <c r="H36" s="131"/>
      <c r="I36" s="131"/>
      <c r="K36" s="127"/>
      <c r="L36" s="127"/>
      <c r="M36" s="53"/>
      <c r="N36" s="53"/>
      <c r="P36" s="63">
        <v>26</v>
      </c>
      <c r="Q36" s="63">
        <v>7</v>
      </c>
      <c r="R36" s="34" t="s">
        <v>280</v>
      </c>
      <c r="S36" s="63" t="s">
        <v>106</v>
      </c>
      <c r="U36" s="63">
        <v>26</v>
      </c>
      <c r="V36" s="63">
        <v>16</v>
      </c>
      <c r="W36" s="34" t="s">
        <v>280</v>
      </c>
      <c r="X36" s="63">
        <v>6</v>
      </c>
    </row>
    <row r="37" spans="4:24" ht="13" x14ac:dyDescent="0.3">
      <c r="D37" s="58"/>
      <c r="E37" s="55"/>
      <c r="G37" s="130"/>
      <c r="H37" s="131"/>
      <c r="I37" s="131"/>
      <c r="K37" s="127"/>
      <c r="L37" s="127"/>
      <c r="M37" s="53"/>
      <c r="N37" s="53"/>
      <c r="P37" s="63">
        <v>27</v>
      </c>
      <c r="Q37" s="63">
        <v>7</v>
      </c>
      <c r="R37" s="34" t="s">
        <v>280</v>
      </c>
      <c r="S37" s="63" t="s">
        <v>106</v>
      </c>
      <c r="U37" s="63">
        <v>27</v>
      </c>
      <c r="V37" s="63">
        <v>16</v>
      </c>
      <c r="W37" s="34" t="s">
        <v>280</v>
      </c>
      <c r="X37" s="63">
        <v>6</v>
      </c>
    </row>
    <row r="38" spans="4:24" ht="13" x14ac:dyDescent="0.3">
      <c r="D38" s="58"/>
      <c r="E38" s="55"/>
      <c r="G38" s="130"/>
      <c r="H38" s="131"/>
      <c r="I38" s="131"/>
      <c r="K38" s="127"/>
      <c r="L38" s="127"/>
      <c r="M38" s="53"/>
      <c r="N38" s="53"/>
      <c r="P38" s="63">
        <v>28</v>
      </c>
      <c r="Q38" s="63">
        <v>8</v>
      </c>
      <c r="R38" s="34" t="s">
        <v>280</v>
      </c>
      <c r="S38" s="63" t="s">
        <v>106</v>
      </c>
      <c r="U38" s="63">
        <v>28</v>
      </c>
      <c r="V38" s="63">
        <v>17</v>
      </c>
      <c r="W38" s="34" t="s">
        <v>280</v>
      </c>
      <c r="X38" s="63">
        <v>6</v>
      </c>
    </row>
    <row r="39" spans="4:24" ht="13" x14ac:dyDescent="0.3">
      <c r="D39" s="58"/>
      <c r="E39" s="55"/>
      <c r="G39" s="130"/>
      <c r="H39" s="131"/>
      <c r="I39" s="131"/>
      <c r="K39" s="127"/>
      <c r="L39" s="127"/>
      <c r="M39" s="53"/>
      <c r="N39" s="53"/>
      <c r="P39" s="63">
        <v>29</v>
      </c>
      <c r="Q39" s="63">
        <v>8</v>
      </c>
      <c r="R39" s="34" t="s">
        <v>280</v>
      </c>
      <c r="S39" s="63" t="s">
        <v>106</v>
      </c>
      <c r="U39" s="63">
        <v>29</v>
      </c>
      <c r="V39" s="63">
        <v>18</v>
      </c>
      <c r="W39" s="34" t="s">
        <v>280</v>
      </c>
      <c r="X39" s="63">
        <v>7</v>
      </c>
    </row>
    <row r="40" spans="4:24" ht="13" x14ac:dyDescent="0.3">
      <c r="D40" s="58"/>
      <c r="E40" s="55"/>
      <c r="G40" s="130"/>
      <c r="H40" s="131"/>
      <c r="I40" s="131"/>
      <c r="K40" s="127"/>
      <c r="L40" s="127"/>
      <c r="M40" s="53"/>
      <c r="N40" s="53"/>
      <c r="P40" s="63">
        <v>30</v>
      </c>
      <c r="Q40" s="63">
        <v>8</v>
      </c>
      <c r="R40" s="34" t="s">
        <v>280</v>
      </c>
      <c r="S40" s="63" t="s">
        <v>106</v>
      </c>
      <c r="U40" s="63">
        <v>30</v>
      </c>
      <c r="V40" s="63">
        <v>18</v>
      </c>
      <c r="W40" s="34" t="s">
        <v>280</v>
      </c>
      <c r="X40" s="63">
        <v>7</v>
      </c>
    </row>
    <row r="41" spans="4:24" ht="13" x14ac:dyDescent="0.3">
      <c r="D41" s="58"/>
      <c r="E41" s="55"/>
      <c r="G41" s="130"/>
      <c r="H41" s="131"/>
      <c r="I41" s="131"/>
      <c r="K41" s="127"/>
      <c r="L41" s="127"/>
      <c r="M41" s="53"/>
      <c r="N41" s="53"/>
      <c r="P41" s="63">
        <v>31</v>
      </c>
      <c r="Q41" s="63">
        <v>8</v>
      </c>
      <c r="R41" s="34" t="s">
        <v>280</v>
      </c>
      <c r="S41" s="63" t="s">
        <v>106</v>
      </c>
      <c r="U41" s="63">
        <v>31</v>
      </c>
      <c r="V41" s="63">
        <v>19</v>
      </c>
      <c r="W41" s="34" t="s">
        <v>280</v>
      </c>
      <c r="X41" s="63">
        <v>7</v>
      </c>
    </row>
    <row r="42" spans="4:24" ht="13" x14ac:dyDescent="0.3">
      <c r="D42" s="58"/>
      <c r="E42" s="55"/>
      <c r="G42" s="130"/>
      <c r="H42" s="131"/>
      <c r="I42" s="131"/>
      <c r="K42" s="127"/>
      <c r="L42" s="127"/>
      <c r="M42" s="53"/>
      <c r="N42" s="53"/>
      <c r="P42" s="63">
        <v>32</v>
      </c>
      <c r="Q42" s="63">
        <v>9</v>
      </c>
      <c r="R42" s="34" t="s">
        <v>280</v>
      </c>
      <c r="S42" s="63" t="s">
        <v>106</v>
      </c>
      <c r="U42" s="63">
        <v>32</v>
      </c>
      <c r="V42" s="63">
        <v>19</v>
      </c>
      <c r="W42" s="34" t="s">
        <v>280</v>
      </c>
      <c r="X42" s="63">
        <v>7</v>
      </c>
    </row>
    <row r="43" spans="4:24" ht="13" x14ac:dyDescent="0.3">
      <c r="D43" s="58"/>
      <c r="E43" s="55"/>
      <c r="G43" s="130"/>
      <c r="H43" s="131"/>
      <c r="I43" s="131"/>
      <c r="K43" s="127"/>
      <c r="L43" s="127"/>
      <c r="M43" s="53"/>
      <c r="N43" s="53"/>
      <c r="P43" s="63">
        <v>33</v>
      </c>
      <c r="Q43" s="63">
        <v>9</v>
      </c>
      <c r="R43" s="34" t="s">
        <v>280</v>
      </c>
      <c r="S43" s="63" t="s">
        <v>106</v>
      </c>
      <c r="U43" s="63">
        <v>33</v>
      </c>
      <c r="V43" s="63">
        <v>20</v>
      </c>
      <c r="W43" s="34" t="s">
        <v>280</v>
      </c>
      <c r="X43" s="63">
        <v>8</v>
      </c>
    </row>
    <row r="44" spans="4:24" ht="13" x14ac:dyDescent="0.3">
      <c r="D44" s="58"/>
      <c r="E44" s="55"/>
      <c r="G44" s="130"/>
      <c r="H44" s="131"/>
      <c r="I44" s="131"/>
      <c r="K44" s="127"/>
      <c r="L44" s="127"/>
      <c r="M44" s="53"/>
      <c r="N44" s="53"/>
      <c r="P44" s="63">
        <v>34</v>
      </c>
      <c r="Q44" s="63">
        <v>9</v>
      </c>
      <c r="R44" s="34" t="s">
        <v>280</v>
      </c>
      <c r="S44" s="63" t="s">
        <v>106</v>
      </c>
      <c r="U44" s="63">
        <v>34</v>
      </c>
      <c r="V44" s="63">
        <v>20</v>
      </c>
      <c r="W44" s="34" t="s">
        <v>280</v>
      </c>
      <c r="X44" s="63">
        <v>8</v>
      </c>
    </row>
    <row r="45" spans="4:24" ht="13" x14ac:dyDescent="0.3">
      <c r="D45" s="58"/>
      <c r="E45" s="55"/>
      <c r="G45" s="130"/>
      <c r="H45" s="131"/>
      <c r="I45" s="131"/>
      <c r="K45" s="127"/>
      <c r="L45" s="127"/>
      <c r="M45" s="53"/>
      <c r="N45" s="53"/>
      <c r="P45" s="63">
        <v>35</v>
      </c>
      <c r="Q45" s="63">
        <v>9</v>
      </c>
      <c r="R45" s="34" t="s">
        <v>280</v>
      </c>
      <c r="S45" s="63" t="s">
        <v>106</v>
      </c>
      <c r="U45" s="63">
        <v>35</v>
      </c>
      <c r="V45" s="63">
        <v>21</v>
      </c>
      <c r="W45" s="34" t="s">
        <v>280</v>
      </c>
      <c r="X45" s="63">
        <v>8</v>
      </c>
    </row>
    <row r="46" spans="4:24" ht="13" x14ac:dyDescent="0.3">
      <c r="D46" s="58"/>
      <c r="E46" s="55"/>
      <c r="G46" s="130"/>
      <c r="H46" s="131"/>
      <c r="I46" s="131"/>
      <c r="K46" s="127"/>
      <c r="L46" s="127"/>
      <c r="M46" s="53"/>
      <c r="N46" s="53"/>
      <c r="P46" s="63">
        <v>36</v>
      </c>
      <c r="Q46" s="63">
        <v>10</v>
      </c>
      <c r="R46" s="34" t="s">
        <v>280</v>
      </c>
      <c r="S46" s="63" t="s">
        <v>106</v>
      </c>
      <c r="U46" s="63">
        <v>36</v>
      </c>
      <c r="V46" s="63">
        <v>22</v>
      </c>
      <c r="W46" s="34" t="s">
        <v>280</v>
      </c>
      <c r="X46" s="63">
        <v>8</v>
      </c>
    </row>
    <row r="47" spans="4:24" ht="13" x14ac:dyDescent="0.3">
      <c r="D47" s="58"/>
      <c r="E47" s="55"/>
      <c r="G47" s="130"/>
      <c r="H47" s="131"/>
      <c r="I47" s="131"/>
      <c r="K47" s="127"/>
      <c r="L47" s="127"/>
      <c r="M47" s="53"/>
      <c r="N47" s="53"/>
      <c r="P47" s="63">
        <v>37</v>
      </c>
      <c r="Q47" s="63">
        <v>10</v>
      </c>
      <c r="R47" s="34" t="s">
        <v>280</v>
      </c>
      <c r="S47" s="63" t="s">
        <v>106</v>
      </c>
      <c r="U47" s="63">
        <v>37</v>
      </c>
      <c r="V47" s="63">
        <v>22</v>
      </c>
      <c r="W47" s="34" t="s">
        <v>280</v>
      </c>
      <c r="X47" s="63">
        <v>9</v>
      </c>
    </row>
    <row r="48" spans="4:24" ht="13" x14ac:dyDescent="0.3">
      <c r="D48" s="58"/>
      <c r="E48" s="55"/>
      <c r="G48" s="130"/>
      <c r="H48" s="131"/>
      <c r="I48" s="131"/>
      <c r="K48" s="127"/>
      <c r="L48" s="127"/>
      <c r="M48" s="53"/>
      <c r="N48" s="53"/>
      <c r="P48" s="63">
        <v>38</v>
      </c>
      <c r="Q48" s="63">
        <v>10</v>
      </c>
      <c r="R48" s="34" t="s">
        <v>280</v>
      </c>
      <c r="S48" s="63" t="s">
        <v>106</v>
      </c>
      <c r="U48" s="63">
        <v>38</v>
      </c>
      <c r="V48" s="63">
        <v>23</v>
      </c>
      <c r="W48" s="34" t="s">
        <v>280</v>
      </c>
      <c r="X48" s="63">
        <v>9</v>
      </c>
    </row>
    <row r="49" spans="4:24" ht="13" x14ac:dyDescent="0.3">
      <c r="D49" s="58"/>
      <c r="E49" s="55"/>
      <c r="G49" s="130"/>
      <c r="H49" s="131"/>
      <c r="I49" s="131"/>
      <c r="K49" s="127"/>
      <c r="L49" s="127"/>
      <c r="M49" s="53"/>
      <c r="N49" s="53"/>
      <c r="P49" s="63">
        <v>39</v>
      </c>
      <c r="Q49" s="63">
        <v>10</v>
      </c>
      <c r="R49" s="34" t="s">
        <v>280</v>
      </c>
      <c r="S49" s="63" t="s">
        <v>106</v>
      </c>
      <c r="U49" s="63">
        <v>39</v>
      </c>
      <c r="V49" s="63">
        <v>23</v>
      </c>
      <c r="W49" s="34" t="s">
        <v>280</v>
      </c>
      <c r="X49" s="63">
        <v>9</v>
      </c>
    </row>
    <row r="50" spans="4:24" ht="13" x14ac:dyDescent="0.3">
      <c r="D50" s="58"/>
      <c r="E50" s="55"/>
      <c r="G50" s="130"/>
      <c r="H50" s="131"/>
      <c r="I50" s="131"/>
      <c r="K50" s="127"/>
      <c r="L50" s="127"/>
      <c r="M50" s="53"/>
      <c r="N50" s="53"/>
      <c r="P50" s="63">
        <v>40</v>
      </c>
      <c r="Q50" s="63">
        <v>11</v>
      </c>
      <c r="R50" s="34" t="s">
        <v>280</v>
      </c>
      <c r="S50" s="63" t="s">
        <v>106</v>
      </c>
      <c r="U50" s="63">
        <v>40</v>
      </c>
      <c r="V50" s="63">
        <v>24</v>
      </c>
      <c r="W50" s="34" t="s">
        <v>280</v>
      </c>
      <c r="X50" s="63">
        <v>9</v>
      </c>
    </row>
    <row r="51" spans="4:24" ht="13" x14ac:dyDescent="0.3">
      <c r="D51" s="58"/>
      <c r="E51" s="55"/>
      <c r="G51" s="130"/>
      <c r="H51" s="131"/>
      <c r="I51" s="131"/>
      <c r="K51" s="127"/>
      <c r="L51" s="127"/>
      <c r="M51" s="53"/>
      <c r="N51" s="53"/>
      <c r="P51" s="63">
        <v>41</v>
      </c>
      <c r="Q51" s="63">
        <v>11</v>
      </c>
      <c r="R51" s="34" t="s">
        <v>280</v>
      </c>
      <c r="S51" s="63" t="s">
        <v>106</v>
      </c>
      <c r="U51" s="63">
        <v>41</v>
      </c>
      <c r="V51" s="63">
        <v>24</v>
      </c>
      <c r="W51" s="34" t="s">
        <v>280</v>
      </c>
      <c r="X51" s="63">
        <v>9</v>
      </c>
    </row>
    <row r="52" spans="4:24" ht="13" x14ac:dyDescent="0.3">
      <c r="D52" s="58"/>
      <c r="E52" s="55"/>
      <c r="G52" s="130"/>
      <c r="H52" s="131"/>
      <c r="I52" s="131"/>
      <c r="K52" s="127"/>
      <c r="L52" s="127"/>
      <c r="M52" s="53"/>
      <c r="N52" s="53"/>
      <c r="P52" s="63">
        <v>42</v>
      </c>
      <c r="Q52" s="63">
        <v>11</v>
      </c>
      <c r="R52" s="34" t="s">
        <v>280</v>
      </c>
      <c r="S52" s="63" t="s">
        <v>106</v>
      </c>
      <c r="U52" s="63">
        <v>42</v>
      </c>
      <c r="V52" s="63">
        <v>25</v>
      </c>
      <c r="W52" s="34" t="s">
        <v>280</v>
      </c>
      <c r="X52" s="63">
        <v>10</v>
      </c>
    </row>
    <row r="53" spans="4:24" ht="13" x14ac:dyDescent="0.3">
      <c r="D53" s="58"/>
      <c r="E53" s="55"/>
      <c r="G53" s="130"/>
      <c r="H53" s="131"/>
      <c r="I53" s="131"/>
      <c r="K53" s="127"/>
      <c r="L53" s="127"/>
      <c r="M53" s="53"/>
      <c r="N53" s="53"/>
      <c r="P53" s="63">
        <v>43</v>
      </c>
      <c r="Q53" s="63">
        <v>12</v>
      </c>
      <c r="R53" s="34" t="s">
        <v>280</v>
      </c>
      <c r="S53" s="63" t="s">
        <v>106</v>
      </c>
      <c r="U53" s="63">
        <v>43</v>
      </c>
      <c r="V53" s="63">
        <v>26</v>
      </c>
      <c r="W53" s="34" t="s">
        <v>280</v>
      </c>
      <c r="X53" s="63">
        <v>10</v>
      </c>
    </row>
    <row r="54" spans="4:24" ht="13" x14ac:dyDescent="0.3">
      <c r="D54" s="58"/>
      <c r="E54" s="55"/>
      <c r="G54" s="130"/>
      <c r="H54" s="131"/>
      <c r="I54" s="131"/>
      <c r="K54" s="127"/>
      <c r="L54" s="127"/>
      <c r="M54" s="53"/>
      <c r="N54" s="53"/>
      <c r="P54" s="63">
        <v>44</v>
      </c>
      <c r="Q54" s="63">
        <v>12</v>
      </c>
      <c r="R54" s="34" t="s">
        <v>280</v>
      </c>
      <c r="S54" s="63" t="s">
        <v>106</v>
      </c>
      <c r="U54" s="63">
        <v>44</v>
      </c>
      <c r="V54" s="63">
        <v>26</v>
      </c>
      <c r="W54" s="34" t="s">
        <v>280</v>
      </c>
      <c r="X54" s="63">
        <v>10</v>
      </c>
    </row>
    <row r="55" spans="4:24" ht="13" x14ac:dyDescent="0.3">
      <c r="D55" s="58"/>
      <c r="E55" s="55"/>
      <c r="G55" s="130"/>
      <c r="H55" s="131"/>
      <c r="I55" s="131"/>
      <c r="K55" s="127"/>
      <c r="L55" s="127"/>
      <c r="M55" s="53"/>
      <c r="N55" s="53"/>
      <c r="P55" s="63">
        <v>45</v>
      </c>
      <c r="Q55" s="63">
        <v>12</v>
      </c>
      <c r="R55" s="34" t="s">
        <v>280</v>
      </c>
      <c r="S55" s="63" t="s">
        <v>106</v>
      </c>
      <c r="U55" s="63">
        <v>45</v>
      </c>
      <c r="V55" s="63">
        <v>27</v>
      </c>
      <c r="W55" s="34" t="s">
        <v>280</v>
      </c>
      <c r="X55" s="63">
        <v>11</v>
      </c>
    </row>
    <row r="56" spans="4:24" ht="13" x14ac:dyDescent="0.3">
      <c r="D56" s="58"/>
      <c r="E56" s="55"/>
      <c r="G56" s="130"/>
      <c r="H56" s="131"/>
      <c r="I56" s="131"/>
      <c r="K56" s="127"/>
      <c r="L56" s="127"/>
      <c r="M56" s="53"/>
      <c r="N56" s="53"/>
      <c r="P56" s="63">
        <v>46</v>
      </c>
      <c r="Q56" s="63">
        <v>12</v>
      </c>
      <c r="R56" s="34" t="s">
        <v>280</v>
      </c>
      <c r="S56" s="63" t="s">
        <v>106</v>
      </c>
      <c r="U56" s="63">
        <v>46</v>
      </c>
      <c r="V56" s="63">
        <v>27</v>
      </c>
      <c r="W56" s="34" t="s">
        <v>280</v>
      </c>
      <c r="X56" s="63">
        <v>11</v>
      </c>
    </row>
    <row r="57" spans="4:24" ht="13" x14ac:dyDescent="0.3">
      <c r="D57" s="58"/>
      <c r="E57" s="55"/>
      <c r="G57" s="130"/>
      <c r="H57" s="131"/>
      <c r="I57" s="131"/>
      <c r="K57" s="127"/>
      <c r="L57" s="127"/>
      <c r="M57" s="53"/>
      <c r="N57" s="53"/>
      <c r="P57" s="63">
        <v>47</v>
      </c>
      <c r="Q57" s="63">
        <v>13</v>
      </c>
      <c r="R57" s="34" t="s">
        <v>280</v>
      </c>
      <c r="S57" s="63" t="s">
        <v>106</v>
      </c>
      <c r="U57" s="63">
        <v>47</v>
      </c>
      <c r="V57" s="63">
        <v>28</v>
      </c>
      <c r="W57" s="34" t="s">
        <v>280</v>
      </c>
      <c r="X57" s="63">
        <v>11</v>
      </c>
    </row>
    <row r="58" spans="4:24" ht="13" x14ac:dyDescent="0.3">
      <c r="D58" s="58"/>
      <c r="E58" s="55"/>
      <c r="G58" s="130"/>
      <c r="H58" s="131"/>
      <c r="I58" s="131"/>
      <c r="K58" s="127"/>
      <c r="L58" s="127"/>
      <c r="M58" s="53"/>
      <c r="N58" s="53"/>
      <c r="P58" s="63">
        <v>48</v>
      </c>
      <c r="Q58" s="63">
        <v>13</v>
      </c>
      <c r="R58" s="34" t="s">
        <v>280</v>
      </c>
      <c r="S58" s="63" t="s">
        <v>106</v>
      </c>
      <c r="U58" s="63">
        <v>48</v>
      </c>
      <c r="V58" s="63">
        <v>28</v>
      </c>
      <c r="W58" s="34" t="s">
        <v>280</v>
      </c>
      <c r="X58" s="63">
        <v>11</v>
      </c>
    </row>
    <row r="59" spans="4:24" ht="13" x14ac:dyDescent="0.3">
      <c r="D59" s="58"/>
      <c r="E59" s="55"/>
      <c r="G59" s="130"/>
      <c r="H59" s="131"/>
      <c r="I59" s="131"/>
      <c r="K59" s="127"/>
      <c r="L59" s="127"/>
      <c r="M59" s="53"/>
      <c r="N59" s="53"/>
      <c r="P59" s="63">
        <v>49</v>
      </c>
      <c r="Q59" s="63">
        <v>13</v>
      </c>
      <c r="R59" s="34" t="s">
        <v>280</v>
      </c>
      <c r="S59" s="63" t="s">
        <v>106</v>
      </c>
      <c r="U59" s="63">
        <v>49</v>
      </c>
      <c r="V59" s="63">
        <v>29</v>
      </c>
      <c r="W59" s="34" t="s">
        <v>280</v>
      </c>
      <c r="X59" s="63">
        <v>12</v>
      </c>
    </row>
    <row r="60" spans="4:24" ht="13" x14ac:dyDescent="0.3">
      <c r="D60" s="58"/>
      <c r="E60" s="55"/>
      <c r="G60" s="130"/>
      <c r="H60" s="131"/>
      <c r="I60" s="131"/>
      <c r="K60" s="127"/>
      <c r="L60" s="127"/>
      <c r="M60" s="53"/>
      <c r="N60" s="53"/>
      <c r="P60" s="63">
        <v>50</v>
      </c>
      <c r="Q60" s="63">
        <v>13</v>
      </c>
      <c r="R60" s="34" t="s">
        <v>280</v>
      </c>
      <c r="S60" s="63" t="s">
        <v>106</v>
      </c>
      <c r="U60" s="63">
        <v>50</v>
      </c>
      <c r="V60" s="63">
        <v>30</v>
      </c>
      <c r="W60" s="34" t="s">
        <v>280</v>
      </c>
      <c r="X60" s="63">
        <v>12</v>
      </c>
    </row>
    <row r="61" spans="4:24" ht="13" x14ac:dyDescent="0.3">
      <c r="D61" s="58"/>
      <c r="E61" s="55"/>
      <c r="G61" s="130"/>
      <c r="H61" s="131"/>
      <c r="I61" s="131"/>
      <c r="K61" s="127"/>
      <c r="L61" s="127"/>
      <c r="M61" s="53"/>
      <c r="N61" s="53"/>
      <c r="P61" s="63">
        <v>51</v>
      </c>
      <c r="Q61" s="63">
        <v>14</v>
      </c>
      <c r="R61" s="34" t="s">
        <v>280</v>
      </c>
      <c r="S61" s="138">
        <v>5</v>
      </c>
      <c r="U61" s="63">
        <v>51</v>
      </c>
      <c r="V61" s="63">
        <v>30</v>
      </c>
      <c r="W61" s="34" t="s">
        <v>280</v>
      </c>
      <c r="X61" s="63">
        <v>12</v>
      </c>
    </row>
    <row r="62" spans="4:24" ht="13" x14ac:dyDescent="0.3">
      <c r="D62" s="56">
        <v>1</v>
      </c>
      <c r="E62" s="56" t="s">
        <v>124</v>
      </c>
      <c r="G62" s="132">
        <v>0</v>
      </c>
      <c r="H62" s="133" t="s">
        <v>125</v>
      </c>
      <c r="I62" s="133" t="s">
        <v>106</v>
      </c>
      <c r="K62" s="59">
        <v>0</v>
      </c>
      <c r="L62" s="59" t="s">
        <v>126</v>
      </c>
      <c r="M62" s="54" t="s">
        <v>125</v>
      </c>
      <c r="N62" s="54" t="s">
        <v>124</v>
      </c>
      <c r="P62" s="63">
        <v>52</v>
      </c>
      <c r="Q62" s="63">
        <v>14</v>
      </c>
      <c r="R62" s="34" t="s">
        <v>280</v>
      </c>
      <c r="S62" s="138">
        <v>5</v>
      </c>
      <c r="U62" s="63">
        <v>52</v>
      </c>
      <c r="V62" s="63">
        <v>31</v>
      </c>
      <c r="W62" s="34" t="s">
        <v>280</v>
      </c>
      <c r="X62" s="63">
        <v>12</v>
      </c>
    </row>
    <row r="63" spans="4:24" ht="13" x14ac:dyDescent="0.3">
      <c r="D63" s="56">
        <v>2</v>
      </c>
      <c r="E63" s="56" t="s">
        <v>124</v>
      </c>
      <c r="G63" s="132">
        <v>1</v>
      </c>
      <c r="H63" s="133" t="s">
        <v>125</v>
      </c>
      <c r="I63" s="133" t="s">
        <v>106</v>
      </c>
      <c r="K63" s="59">
        <v>59</v>
      </c>
      <c r="L63" s="59" t="s">
        <v>127</v>
      </c>
      <c r="M63" s="54">
        <v>19</v>
      </c>
      <c r="N63" s="54">
        <v>5</v>
      </c>
      <c r="P63" s="63">
        <v>53</v>
      </c>
      <c r="Q63" s="63">
        <v>14</v>
      </c>
      <c r="R63" s="34" t="s">
        <v>280</v>
      </c>
      <c r="S63" s="138">
        <v>5</v>
      </c>
      <c r="U63" s="63">
        <v>53</v>
      </c>
      <c r="V63" s="63">
        <v>31</v>
      </c>
      <c r="W63" s="34" t="s">
        <v>280</v>
      </c>
      <c r="X63" s="63">
        <v>12</v>
      </c>
    </row>
    <row r="64" spans="4:24" ht="13" x14ac:dyDescent="0.3">
      <c r="D64" s="56">
        <v>3</v>
      </c>
      <c r="E64" s="56" t="s">
        <v>124</v>
      </c>
      <c r="G64" s="132">
        <v>2</v>
      </c>
      <c r="H64" s="133" t="s">
        <v>125</v>
      </c>
      <c r="I64" s="133" t="s">
        <v>106</v>
      </c>
      <c r="K64" s="59">
        <v>65</v>
      </c>
      <c r="L64" s="59" t="s">
        <v>128</v>
      </c>
      <c r="M64" s="54">
        <v>23</v>
      </c>
      <c r="N64" s="54">
        <v>6</v>
      </c>
      <c r="P64" s="63">
        <v>54</v>
      </c>
      <c r="Q64" s="63">
        <v>15</v>
      </c>
      <c r="R64" s="34" t="s">
        <v>280</v>
      </c>
      <c r="S64" s="138">
        <v>5</v>
      </c>
      <c r="U64" s="63">
        <v>54</v>
      </c>
      <c r="V64" s="63">
        <v>32</v>
      </c>
      <c r="W64" s="34" t="s">
        <v>280</v>
      </c>
      <c r="X64" s="63">
        <v>12</v>
      </c>
    </row>
    <row r="65" spans="4:24" ht="13" x14ac:dyDescent="0.3">
      <c r="D65" s="56">
        <v>4</v>
      </c>
      <c r="E65" s="56" t="s">
        <v>124</v>
      </c>
      <c r="G65" s="132">
        <v>3</v>
      </c>
      <c r="H65" s="133">
        <v>19</v>
      </c>
      <c r="I65" s="133">
        <v>5</v>
      </c>
      <c r="K65" s="59">
        <v>76</v>
      </c>
      <c r="L65" s="59" t="s">
        <v>129</v>
      </c>
      <c r="M65" s="54">
        <v>26</v>
      </c>
      <c r="N65" s="54">
        <v>7</v>
      </c>
      <c r="P65" s="63">
        <v>55</v>
      </c>
      <c r="Q65" s="63">
        <v>15</v>
      </c>
      <c r="R65" s="34" t="s">
        <v>280</v>
      </c>
      <c r="S65" s="138">
        <v>6</v>
      </c>
      <c r="U65" s="63">
        <v>55</v>
      </c>
      <c r="V65" s="63">
        <v>32</v>
      </c>
      <c r="W65" s="34" t="s">
        <v>280</v>
      </c>
      <c r="X65" s="63">
        <v>13</v>
      </c>
    </row>
    <row r="66" spans="4:24" ht="13" x14ac:dyDescent="0.3">
      <c r="D66" s="56">
        <v>5</v>
      </c>
      <c r="E66" s="56">
        <v>4</v>
      </c>
      <c r="G66" s="132">
        <v>4</v>
      </c>
      <c r="H66" s="133">
        <v>19</v>
      </c>
      <c r="I66" s="133">
        <v>5</v>
      </c>
      <c r="K66" s="59">
        <v>86</v>
      </c>
      <c r="L66" s="59" t="s">
        <v>130</v>
      </c>
      <c r="M66" s="54">
        <v>30</v>
      </c>
      <c r="N66" s="54">
        <v>8</v>
      </c>
      <c r="P66" s="63">
        <v>56</v>
      </c>
      <c r="Q66" s="63">
        <v>15</v>
      </c>
      <c r="R66" s="34" t="s">
        <v>280</v>
      </c>
      <c r="S66" s="138">
        <v>6</v>
      </c>
      <c r="U66" s="63">
        <v>56</v>
      </c>
      <c r="V66" s="63">
        <v>33</v>
      </c>
      <c r="W66" s="34" t="s">
        <v>280</v>
      </c>
      <c r="X66" s="63">
        <v>13</v>
      </c>
    </row>
    <row r="67" spans="4:24" ht="13" x14ac:dyDescent="0.3">
      <c r="D67" s="56">
        <v>6</v>
      </c>
      <c r="E67" s="56">
        <v>4</v>
      </c>
      <c r="G67" s="132">
        <v>5</v>
      </c>
      <c r="H67" s="133">
        <v>19</v>
      </c>
      <c r="I67" s="133">
        <v>5</v>
      </c>
      <c r="K67" s="59">
        <v>97</v>
      </c>
      <c r="L67" s="59" t="s">
        <v>131</v>
      </c>
      <c r="M67" s="54">
        <v>33</v>
      </c>
      <c r="N67" s="54">
        <v>9</v>
      </c>
      <c r="P67" s="63">
        <v>57</v>
      </c>
      <c r="Q67" s="63">
        <v>15</v>
      </c>
      <c r="R67" s="34" t="s">
        <v>280</v>
      </c>
      <c r="S67" s="138">
        <v>6</v>
      </c>
      <c r="U67" s="63">
        <v>57</v>
      </c>
      <c r="V67" s="63">
        <v>33</v>
      </c>
      <c r="W67" s="34" t="s">
        <v>280</v>
      </c>
      <c r="X67" s="63">
        <v>13</v>
      </c>
    </row>
    <row r="68" spans="4:24" ht="13" x14ac:dyDescent="0.3">
      <c r="D68" s="56">
        <v>7</v>
      </c>
      <c r="E68" s="56">
        <v>5</v>
      </c>
      <c r="G68" s="132">
        <v>6</v>
      </c>
      <c r="H68" s="133">
        <v>23</v>
      </c>
      <c r="I68" s="133">
        <v>6</v>
      </c>
      <c r="K68" s="59">
        <v>107</v>
      </c>
      <c r="L68" s="59" t="s">
        <v>132</v>
      </c>
      <c r="M68" s="54">
        <v>37</v>
      </c>
      <c r="N68" s="54">
        <v>10</v>
      </c>
      <c r="P68" s="63">
        <v>58</v>
      </c>
      <c r="Q68" s="63">
        <v>16</v>
      </c>
      <c r="R68" s="34" t="s">
        <v>280</v>
      </c>
      <c r="S68" s="138">
        <v>6</v>
      </c>
      <c r="U68" s="63">
        <v>58</v>
      </c>
      <c r="V68" s="63">
        <v>34</v>
      </c>
      <c r="W68" s="34" t="s">
        <v>280</v>
      </c>
      <c r="X68" s="63">
        <v>13</v>
      </c>
    </row>
    <row r="69" spans="4:24" ht="13" x14ac:dyDescent="0.3">
      <c r="D69" s="56">
        <v>8</v>
      </c>
      <c r="E69" s="56">
        <v>5</v>
      </c>
      <c r="G69" s="132">
        <v>7</v>
      </c>
      <c r="H69" s="133">
        <v>23</v>
      </c>
      <c r="I69" s="133">
        <v>6</v>
      </c>
      <c r="K69" s="59">
        <v>117</v>
      </c>
      <c r="L69" s="59" t="s">
        <v>133</v>
      </c>
      <c r="M69" s="54">
        <v>40</v>
      </c>
      <c r="N69" s="54">
        <v>11</v>
      </c>
      <c r="P69" s="63">
        <v>59</v>
      </c>
      <c r="Q69" s="63">
        <v>16</v>
      </c>
      <c r="R69" s="34" t="s">
        <v>280</v>
      </c>
      <c r="S69" s="138">
        <v>6</v>
      </c>
      <c r="U69" s="63">
        <v>59</v>
      </c>
      <c r="V69" s="63">
        <v>35</v>
      </c>
      <c r="W69" s="34" t="s">
        <v>280</v>
      </c>
      <c r="X69" s="63">
        <v>13</v>
      </c>
    </row>
    <row r="70" spans="4:24" ht="13" x14ac:dyDescent="0.3">
      <c r="D70" s="56">
        <v>9</v>
      </c>
      <c r="E70" s="56">
        <v>6</v>
      </c>
      <c r="G70" s="132">
        <v>8</v>
      </c>
      <c r="H70" s="133">
        <v>23</v>
      </c>
      <c r="I70" s="133">
        <v>6</v>
      </c>
      <c r="K70" s="59">
        <v>127</v>
      </c>
      <c r="L70" s="59" t="s">
        <v>134</v>
      </c>
      <c r="M70" s="54">
        <v>43</v>
      </c>
      <c r="N70" s="54">
        <v>12</v>
      </c>
      <c r="P70" s="63">
        <v>60</v>
      </c>
      <c r="Q70" s="63">
        <v>16</v>
      </c>
      <c r="R70" s="34" t="s">
        <v>280</v>
      </c>
      <c r="S70" s="138">
        <v>6</v>
      </c>
      <c r="U70" s="63">
        <v>60</v>
      </c>
      <c r="V70" s="63">
        <v>35</v>
      </c>
      <c r="W70" s="34" t="s">
        <v>280</v>
      </c>
      <c r="X70" s="63">
        <v>12</v>
      </c>
    </row>
    <row r="71" spans="4:24" ht="13" x14ac:dyDescent="0.3">
      <c r="D71" s="56">
        <v>10</v>
      </c>
      <c r="E71" s="56">
        <v>6</v>
      </c>
      <c r="G71" s="132">
        <v>9</v>
      </c>
      <c r="H71" s="133">
        <v>26</v>
      </c>
      <c r="I71" s="133">
        <v>6</v>
      </c>
      <c r="K71" s="59">
        <v>138</v>
      </c>
      <c r="L71" s="59" t="s">
        <v>135</v>
      </c>
      <c r="M71" s="54">
        <v>47</v>
      </c>
      <c r="N71" s="54">
        <v>13</v>
      </c>
      <c r="P71" s="63">
        <v>61</v>
      </c>
      <c r="Q71" s="63">
        <v>17</v>
      </c>
      <c r="R71" s="34" t="s">
        <v>280</v>
      </c>
      <c r="S71" s="138">
        <v>6</v>
      </c>
      <c r="U71" s="63">
        <v>61</v>
      </c>
      <c r="V71" s="63">
        <v>36</v>
      </c>
      <c r="W71" s="34" t="s">
        <v>280</v>
      </c>
      <c r="X71" s="63">
        <v>13</v>
      </c>
    </row>
    <row r="72" spans="4:24" ht="13" x14ac:dyDescent="0.3">
      <c r="D72" s="56">
        <v>11</v>
      </c>
      <c r="E72" s="56">
        <v>7</v>
      </c>
      <c r="G72" s="132">
        <v>10</v>
      </c>
      <c r="H72" s="133">
        <v>26</v>
      </c>
      <c r="I72" s="133">
        <v>7</v>
      </c>
      <c r="K72" s="59">
        <v>148</v>
      </c>
      <c r="L72" s="59" t="s">
        <v>136</v>
      </c>
      <c r="M72" s="54">
        <v>50</v>
      </c>
      <c r="N72" s="54">
        <v>14</v>
      </c>
      <c r="P72" s="63">
        <v>62</v>
      </c>
      <c r="Q72" s="63">
        <v>17</v>
      </c>
      <c r="R72" s="34" t="s">
        <v>280</v>
      </c>
      <c r="S72" s="138">
        <v>6</v>
      </c>
      <c r="U72" s="63">
        <v>62</v>
      </c>
      <c r="V72" s="63">
        <v>36</v>
      </c>
      <c r="W72" s="34" t="s">
        <v>280</v>
      </c>
      <c r="X72" s="63">
        <v>13</v>
      </c>
    </row>
    <row r="73" spans="4:24" ht="13" x14ac:dyDescent="0.3">
      <c r="D73" s="56">
        <v>12</v>
      </c>
      <c r="E73" s="56">
        <v>7</v>
      </c>
      <c r="G73" s="132">
        <v>11</v>
      </c>
      <c r="H73" s="133">
        <v>26</v>
      </c>
      <c r="I73" s="133">
        <v>7</v>
      </c>
      <c r="K73" s="59">
        <v>158</v>
      </c>
      <c r="L73" s="59" t="s">
        <v>137</v>
      </c>
      <c r="M73" s="54">
        <v>53</v>
      </c>
      <c r="N73" s="54">
        <v>15</v>
      </c>
      <c r="P73" s="63">
        <v>63</v>
      </c>
      <c r="Q73" s="63">
        <v>17</v>
      </c>
      <c r="R73" s="34" t="s">
        <v>280</v>
      </c>
      <c r="S73" s="138">
        <v>6</v>
      </c>
      <c r="U73" s="63">
        <v>63</v>
      </c>
      <c r="V73" s="63">
        <v>37</v>
      </c>
      <c r="W73" s="34" t="s">
        <v>280</v>
      </c>
      <c r="X73" s="63">
        <v>13</v>
      </c>
    </row>
    <row r="74" spans="4:24" ht="13" x14ac:dyDescent="0.3">
      <c r="D74" s="56">
        <v>13</v>
      </c>
      <c r="E74" s="56">
        <v>8</v>
      </c>
      <c r="G74" s="132">
        <v>12</v>
      </c>
      <c r="H74" s="133">
        <v>26</v>
      </c>
      <c r="I74" s="133">
        <v>7</v>
      </c>
      <c r="K74" s="59">
        <v>166</v>
      </c>
      <c r="L74" s="59" t="s">
        <v>138</v>
      </c>
      <c r="M74" s="54">
        <v>56</v>
      </c>
      <c r="N74" s="54">
        <v>16</v>
      </c>
      <c r="P74" s="63">
        <v>64</v>
      </c>
      <c r="Q74" s="63">
        <v>18</v>
      </c>
      <c r="R74" s="34" t="s">
        <v>280</v>
      </c>
      <c r="S74" s="138">
        <v>7</v>
      </c>
      <c r="U74" s="63">
        <v>64</v>
      </c>
      <c r="V74" s="63">
        <v>37</v>
      </c>
      <c r="W74" s="34" t="s">
        <v>280</v>
      </c>
      <c r="X74" s="63">
        <v>14</v>
      </c>
    </row>
    <row r="75" spans="4:24" ht="13" x14ac:dyDescent="0.3">
      <c r="D75" s="56">
        <v>14</v>
      </c>
      <c r="E75" s="56">
        <v>8</v>
      </c>
      <c r="G75" s="132">
        <v>13</v>
      </c>
      <c r="H75" s="133">
        <v>30</v>
      </c>
      <c r="I75" s="133">
        <v>8</v>
      </c>
      <c r="K75" s="59">
        <v>173</v>
      </c>
      <c r="L75" s="59" t="s">
        <v>139</v>
      </c>
      <c r="M75" s="54">
        <v>58</v>
      </c>
      <c r="N75" s="54">
        <v>17</v>
      </c>
      <c r="P75" s="63">
        <v>65</v>
      </c>
      <c r="Q75" s="63">
        <v>18</v>
      </c>
      <c r="R75" s="34" t="s">
        <v>280</v>
      </c>
      <c r="S75" s="138">
        <v>7</v>
      </c>
      <c r="U75" s="63">
        <v>65</v>
      </c>
      <c r="V75" s="63">
        <v>38</v>
      </c>
      <c r="W75" s="34" t="s">
        <v>280</v>
      </c>
      <c r="X75" s="63">
        <v>14</v>
      </c>
    </row>
    <row r="76" spans="4:24" ht="13" x14ac:dyDescent="0.3">
      <c r="D76" s="56">
        <v>15</v>
      </c>
      <c r="E76" s="56">
        <v>9</v>
      </c>
      <c r="G76" s="132">
        <v>14</v>
      </c>
      <c r="H76" s="133">
        <v>30</v>
      </c>
      <c r="I76" s="133">
        <v>8</v>
      </c>
      <c r="K76" s="59">
        <v>180</v>
      </c>
      <c r="L76" s="59" t="s">
        <v>140</v>
      </c>
      <c r="M76" s="54">
        <v>60</v>
      </c>
      <c r="N76" s="54">
        <v>18</v>
      </c>
      <c r="P76" s="63">
        <v>66</v>
      </c>
      <c r="Q76" s="63">
        <v>18</v>
      </c>
      <c r="R76" s="34" t="s">
        <v>280</v>
      </c>
      <c r="S76" s="138">
        <v>7</v>
      </c>
      <c r="U76" s="63">
        <v>66</v>
      </c>
      <c r="V76" s="63">
        <v>38</v>
      </c>
      <c r="W76" s="34" t="s">
        <v>280</v>
      </c>
      <c r="X76" s="63">
        <v>14</v>
      </c>
    </row>
    <row r="77" spans="4:24" ht="13" x14ac:dyDescent="0.3">
      <c r="D77" s="56">
        <v>16</v>
      </c>
      <c r="E77" s="56">
        <v>9</v>
      </c>
      <c r="G77" s="132">
        <v>15</v>
      </c>
      <c r="H77" s="133">
        <v>30</v>
      </c>
      <c r="I77" s="133">
        <v>8</v>
      </c>
      <c r="K77" s="59">
        <v>187</v>
      </c>
      <c r="L77" s="59" t="s">
        <v>141</v>
      </c>
      <c r="M77" s="54">
        <v>62</v>
      </c>
      <c r="N77" s="54">
        <v>19</v>
      </c>
      <c r="P77" s="63">
        <v>67</v>
      </c>
      <c r="Q77" s="63">
        <v>18</v>
      </c>
      <c r="R77" s="34" t="s">
        <v>280</v>
      </c>
      <c r="S77" s="138">
        <v>7</v>
      </c>
      <c r="U77" s="63">
        <v>67</v>
      </c>
      <c r="V77" s="63">
        <v>39</v>
      </c>
      <c r="W77" s="34" t="s">
        <v>280</v>
      </c>
      <c r="X77" s="63">
        <v>14</v>
      </c>
    </row>
    <row r="78" spans="4:24" ht="13" x14ac:dyDescent="0.3">
      <c r="D78" s="56">
        <v>17</v>
      </c>
      <c r="E78" s="56">
        <v>10</v>
      </c>
      <c r="G78" s="132">
        <v>16</v>
      </c>
      <c r="H78" s="133">
        <v>30</v>
      </c>
      <c r="I78" s="133">
        <v>8</v>
      </c>
      <c r="K78" s="59">
        <v>192</v>
      </c>
      <c r="L78" s="59" t="s">
        <v>142</v>
      </c>
      <c r="M78" s="54">
        <v>64</v>
      </c>
      <c r="N78" s="54">
        <v>20</v>
      </c>
      <c r="P78" s="63">
        <v>68</v>
      </c>
      <c r="Q78" s="63">
        <v>19</v>
      </c>
      <c r="R78" s="34" t="s">
        <v>280</v>
      </c>
      <c r="S78" s="138">
        <v>7</v>
      </c>
      <c r="U78" s="63">
        <v>68</v>
      </c>
      <c r="V78" s="63">
        <v>40</v>
      </c>
      <c r="W78" s="34" t="s">
        <v>280</v>
      </c>
      <c r="X78" s="63">
        <v>14</v>
      </c>
    </row>
    <row r="79" spans="4:24" ht="13" x14ac:dyDescent="0.3">
      <c r="D79" s="56">
        <v>18</v>
      </c>
      <c r="E79" s="56">
        <v>10</v>
      </c>
      <c r="G79" s="132">
        <v>17</v>
      </c>
      <c r="H79" s="133">
        <v>33</v>
      </c>
      <c r="I79" s="133">
        <v>9</v>
      </c>
      <c r="K79" s="59">
        <v>197</v>
      </c>
      <c r="L79" s="59" t="s">
        <v>143</v>
      </c>
      <c r="M79" s="54">
        <v>66</v>
      </c>
      <c r="N79" s="54">
        <v>21</v>
      </c>
      <c r="P79" s="63">
        <v>69</v>
      </c>
      <c r="Q79" s="63">
        <v>19</v>
      </c>
      <c r="R79" s="34" t="s">
        <v>280</v>
      </c>
      <c r="S79" s="138">
        <v>7</v>
      </c>
      <c r="U79" s="63">
        <v>69</v>
      </c>
      <c r="V79" s="63">
        <v>40</v>
      </c>
      <c r="W79" s="34" t="s">
        <v>280</v>
      </c>
      <c r="X79" s="63">
        <v>14</v>
      </c>
    </row>
    <row r="80" spans="4:24" ht="13" x14ac:dyDescent="0.3">
      <c r="D80" s="56">
        <v>19</v>
      </c>
      <c r="E80" s="56">
        <v>10</v>
      </c>
      <c r="G80" s="132">
        <v>18</v>
      </c>
      <c r="H80" s="133">
        <v>33</v>
      </c>
      <c r="I80" s="133">
        <v>9</v>
      </c>
      <c r="K80" s="59">
        <v>203</v>
      </c>
      <c r="L80" s="59" t="s">
        <v>144</v>
      </c>
      <c r="M80" s="54">
        <v>67</v>
      </c>
      <c r="N80" s="54">
        <v>22</v>
      </c>
      <c r="P80" s="63">
        <v>70</v>
      </c>
      <c r="Q80" s="63">
        <v>19</v>
      </c>
      <c r="R80" s="34" t="s">
        <v>280</v>
      </c>
      <c r="S80" s="138">
        <v>7</v>
      </c>
      <c r="U80" s="63">
        <v>70</v>
      </c>
      <c r="V80" s="63">
        <v>41</v>
      </c>
      <c r="W80" s="34" t="s">
        <v>280</v>
      </c>
      <c r="X80" s="63">
        <v>14</v>
      </c>
    </row>
    <row r="81" spans="4:24" ht="13" x14ac:dyDescent="0.3">
      <c r="D81" s="56">
        <v>20</v>
      </c>
      <c r="E81" s="56">
        <v>10</v>
      </c>
      <c r="G81" s="132">
        <v>19</v>
      </c>
      <c r="H81" s="133">
        <v>33</v>
      </c>
      <c r="I81" s="133">
        <v>9</v>
      </c>
      <c r="K81" s="59">
        <v>207</v>
      </c>
      <c r="L81" s="59" t="s">
        <v>145</v>
      </c>
      <c r="M81" s="54">
        <v>69</v>
      </c>
      <c r="N81" s="54">
        <v>23</v>
      </c>
      <c r="P81" s="63">
        <v>71</v>
      </c>
      <c r="Q81" s="63">
        <v>20</v>
      </c>
      <c r="R81" s="34" t="s">
        <v>280</v>
      </c>
      <c r="S81" s="138">
        <v>7</v>
      </c>
      <c r="U81" s="63">
        <v>71</v>
      </c>
      <c r="V81" s="63">
        <v>41</v>
      </c>
      <c r="W81" s="34" t="s">
        <v>280</v>
      </c>
      <c r="X81" s="63">
        <v>14</v>
      </c>
    </row>
    <row r="82" spans="4:24" ht="13" x14ac:dyDescent="0.3">
      <c r="D82" s="56">
        <v>21</v>
      </c>
      <c r="E82" s="56">
        <v>11</v>
      </c>
      <c r="G82" s="132">
        <v>20</v>
      </c>
      <c r="H82" s="133">
        <v>33</v>
      </c>
      <c r="I82" s="133">
        <v>9</v>
      </c>
      <c r="K82" s="59">
        <v>213</v>
      </c>
      <c r="L82" s="59" t="s">
        <v>146</v>
      </c>
      <c r="M82" s="54">
        <v>71</v>
      </c>
      <c r="N82" s="54">
        <v>24</v>
      </c>
      <c r="P82" s="63">
        <v>72</v>
      </c>
      <c r="Q82" s="63">
        <v>20</v>
      </c>
      <c r="R82" s="34" t="s">
        <v>280</v>
      </c>
      <c r="S82" s="138">
        <v>8</v>
      </c>
      <c r="U82" s="63">
        <v>72</v>
      </c>
      <c r="V82" s="63">
        <v>42</v>
      </c>
      <c r="W82" s="34" t="s">
        <v>280</v>
      </c>
      <c r="X82" s="63">
        <v>14</v>
      </c>
    </row>
    <row r="83" spans="4:24" ht="13" x14ac:dyDescent="0.3">
      <c r="D83" s="56">
        <v>22</v>
      </c>
      <c r="E83" s="56">
        <v>11</v>
      </c>
      <c r="G83" s="132">
        <v>21</v>
      </c>
      <c r="H83" s="133">
        <v>37</v>
      </c>
      <c r="I83" s="133">
        <v>10</v>
      </c>
      <c r="K83" s="59">
        <v>218</v>
      </c>
      <c r="L83" s="59" t="s">
        <v>147</v>
      </c>
      <c r="M83" s="54">
        <v>72</v>
      </c>
      <c r="N83" s="54">
        <v>25</v>
      </c>
      <c r="P83" s="63">
        <v>73</v>
      </c>
      <c r="Q83" s="63">
        <v>20</v>
      </c>
      <c r="R83" s="34" t="s">
        <v>280</v>
      </c>
      <c r="S83" s="138">
        <v>8</v>
      </c>
      <c r="U83" s="135">
        <v>73</v>
      </c>
      <c r="V83" s="63">
        <v>42</v>
      </c>
      <c r="W83" s="34" t="s">
        <v>280</v>
      </c>
      <c r="X83" s="63">
        <v>15</v>
      </c>
    </row>
    <row r="84" spans="4:24" ht="13" x14ac:dyDescent="0.3">
      <c r="D84" s="56">
        <v>23</v>
      </c>
      <c r="E84" s="56">
        <v>11</v>
      </c>
      <c r="G84" s="132">
        <v>22</v>
      </c>
      <c r="H84" s="133">
        <v>37</v>
      </c>
      <c r="I84" s="133">
        <v>10</v>
      </c>
      <c r="K84" s="59">
        <v>222</v>
      </c>
      <c r="L84" s="59" t="s">
        <v>148</v>
      </c>
      <c r="M84" s="54">
        <v>73</v>
      </c>
      <c r="N84" s="54">
        <v>26</v>
      </c>
      <c r="P84" s="63">
        <v>74</v>
      </c>
      <c r="Q84" s="63">
        <v>21</v>
      </c>
      <c r="R84" s="34" t="s">
        <v>280</v>
      </c>
      <c r="S84" s="138">
        <v>8</v>
      </c>
      <c r="U84" s="63">
        <v>74</v>
      </c>
      <c r="V84" s="63">
        <v>43</v>
      </c>
      <c r="W84" s="34" t="s">
        <v>280</v>
      </c>
      <c r="X84" s="63">
        <v>15</v>
      </c>
    </row>
    <row r="85" spans="4:24" ht="13" x14ac:dyDescent="0.3">
      <c r="D85" s="56">
        <v>24</v>
      </c>
      <c r="E85" s="56">
        <v>12</v>
      </c>
      <c r="G85" s="132">
        <v>23</v>
      </c>
      <c r="H85" s="133">
        <v>37</v>
      </c>
      <c r="I85" s="133">
        <v>10</v>
      </c>
      <c r="K85" s="59">
        <v>225</v>
      </c>
      <c r="L85" s="59" t="s">
        <v>149</v>
      </c>
      <c r="M85" s="54">
        <v>74</v>
      </c>
      <c r="N85" s="54">
        <v>27</v>
      </c>
      <c r="P85" s="63">
        <v>75</v>
      </c>
      <c r="Q85" s="63">
        <v>21</v>
      </c>
      <c r="R85" s="34" t="s">
        <v>280</v>
      </c>
      <c r="S85" s="138">
        <v>8</v>
      </c>
      <c r="U85" s="63">
        <v>75</v>
      </c>
      <c r="V85" s="63">
        <v>43</v>
      </c>
      <c r="W85" s="34" t="s">
        <v>280</v>
      </c>
      <c r="X85" s="63">
        <v>15</v>
      </c>
    </row>
    <row r="86" spans="4:24" ht="13" x14ac:dyDescent="0.3">
      <c r="D86" s="56">
        <v>25</v>
      </c>
      <c r="E86" s="56">
        <v>12</v>
      </c>
      <c r="G86" s="132">
        <v>24</v>
      </c>
      <c r="H86" s="133">
        <v>37</v>
      </c>
      <c r="I86" s="133">
        <v>10</v>
      </c>
      <c r="K86" s="59">
        <v>228</v>
      </c>
      <c r="L86" s="59" t="s">
        <v>150</v>
      </c>
      <c r="M86" s="54">
        <v>76</v>
      </c>
      <c r="N86" s="54">
        <v>28</v>
      </c>
      <c r="P86" s="63">
        <v>76</v>
      </c>
      <c r="Q86" s="63">
        <v>21</v>
      </c>
      <c r="R86" s="34" t="s">
        <v>280</v>
      </c>
      <c r="S86" s="138">
        <v>8</v>
      </c>
      <c r="U86" s="63">
        <v>76</v>
      </c>
      <c r="V86" s="63">
        <v>44</v>
      </c>
      <c r="W86" s="34" t="s">
        <v>280</v>
      </c>
      <c r="X86" s="63">
        <v>15</v>
      </c>
    </row>
    <row r="87" spans="4:24" ht="13" x14ac:dyDescent="0.3">
      <c r="D87" s="56">
        <v>26</v>
      </c>
      <c r="E87" s="56">
        <v>12</v>
      </c>
      <c r="G87" s="132">
        <v>25</v>
      </c>
      <c r="H87" s="133">
        <v>40</v>
      </c>
      <c r="I87" s="133">
        <v>11</v>
      </c>
      <c r="K87" s="59">
        <v>231</v>
      </c>
      <c r="L87" s="59" t="s">
        <v>151</v>
      </c>
      <c r="M87" s="54">
        <v>77</v>
      </c>
      <c r="N87" s="54">
        <v>29</v>
      </c>
      <c r="P87" s="63">
        <v>77</v>
      </c>
      <c r="Q87" s="63">
        <v>21</v>
      </c>
      <c r="R87" s="34" t="s">
        <v>280</v>
      </c>
      <c r="S87" s="138">
        <v>8</v>
      </c>
      <c r="U87" s="63">
        <v>77</v>
      </c>
      <c r="V87" s="63">
        <v>45</v>
      </c>
      <c r="W87" s="34" t="s">
        <v>280</v>
      </c>
      <c r="X87" s="63">
        <v>16</v>
      </c>
    </row>
    <row r="88" spans="4:24" ht="13" x14ac:dyDescent="0.3">
      <c r="D88" s="56">
        <v>27</v>
      </c>
      <c r="E88" s="56">
        <v>12</v>
      </c>
      <c r="G88" s="132">
        <v>26</v>
      </c>
      <c r="H88" s="133">
        <v>40</v>
      </c>
      <c r="I88" s="133">
        <v>11</v>
      </c>
      <c r="K88" s="59">
        <v>234</v>
      </c>
      <c r="L88" s="59" t="s">
        <v>152</v>
      </c>
      <c r="M88" s="54">
        <v>78</v>
      </c>
      <c r="N88" s="54">
        <v>30</v>
      </c>
      <c r="P88" s="63">
        <v>78</v>
      </c>
      <c r="Q88" s="63">
        <v>22</v>
      </c>
      <c r="R88" s="34" t="s">
        <v>280</v>
      </c>
      <c r="S88" s="138">
        <v>8</v>
      </c>
      <c r="U88" s="63">
        <v>78</v>
      </c>
      <c r="V88" s="63">
        <v>45</v>
      </c>
      <c r="W88" s="34" t="s">
        <v>280</v>
      </c>
      <c r="X88" s="63">
        <v>16</v>
      </c>
    </row>
    <row r="89" spans="4:24" ht="13" x14ac:dyDescent="0.3">
      <c r="D89" s="56">
        <v>28</v>
      </c>
      <c r="E89" s="56">
        <v>13</v>
      </c>
      <c r="G89" s="132">
        <v>27</v>
      </c>
      <c r="H89" s="133">
        <v>40</v>
      </c>
      <c r="I89" s="133">
        <v>11</v>
      </c>
      <c r="K89" s="59">
        <v>237</v>
      </c>
      <c r="L89" s="59" t="s">
        <v>153</v>
      </c>
      <c r="M89" s="54">
        <v>79</v>
      </c>
      <c r="N89" s="54">
        <v>31</v>
      </c>
      <c r="P89" s="63">
        <v>79</v>
      </c>
      <c r="Q89" s="63">
        <v>22</v>
      </c>
      <c r="R89" s="34" t="s">
        <v>280</v>
      </c>
      <c r="S89" s="138">
        <v>8</v>
      </c>
      <c r="U89" s="63">
        <v>79</v>
      </c>
      <c r="V89" s="63">
        <v>46</v>
      </c>
      <c r="W89" s="34" t="s">
        <v>280</v>
      </c>
      <c r="X89" s="63">
        <v>16</v>
      </c>
    </row>
    <row r="90" spans="4:24" ht="13" x14ac:dyDescent="0.3">
      <c r="D90" s="56">
        <v>29</v>
      </c>
      <c r="E90" s="56">
        <v>13</v>
      </c>
      <c r="G90" s="132">
        <v>28</v>
      </c>
      <c r="H90" s="133">
        <v>40</v>
      </c>
      <c r="I90" s="133">
        <v>11</v>
      </c>
      <c r="K90" s="59">
        <v>240</v>
      </c>
      <c r="L90" s="59" t="s">
        <v>154</v>
      </c>
      <c r="M90" s="54">
        <v>80</v>
      </c>
      <c r="N90" s="54">
        <v>32</v>
      </c>
      <c r="P90" s="63">
        <v>80</v>
      </c>
      <c r="Q90" s="63">
        <v>22</v>
      </c>
      <c r="R90" s="34" t="s">
        <v>280</v>
      </c>
      <c r="S90" s="138">
        <v>9</v>
      </c>
      <c r="U90" s="63">
        <v>80</v>
      </c>
      <c r="V90" s="63">
        <v>46</v>
      </c>
      <c r="W90" s="34" t="s">
        <v>280</v>
      </c>
      <c r="X90" s="63">
        <v>17</v>
      </c>
    </row>
    <row r="91" spans="4:24" ht="13" x14ac:dyDescent="0.3">
      <c r="D91" s="56">
        <v>30</v>
      </c>
      <c r="E91" s="56">
        <v>13</v>
      </c>
      <c r="G91" s="132">
        <v>29</v>
      </c>
      <c r="H91" s="133">
        <v>43</v>
      </c>
      <c r="I91" s="133">
        <v>12</v>
      </c>
      <c r="K91" s="59">
        <v>243</v>
      </c>
      <c r="L91" s="59" t="s">
        <v>155</v>
      </c>
      <c r="M91" s="54">
        <v>80</v>
      </c>
      <c r="N91" s="54">
        <v>33</v>
      </c>
      <c r="P91" s="63">
        <v>81</v>
      </c>
      <c r="Q91" s="63">
        <v>23</v>
      </c>
      <c r="R91" s="34" t="s">
        <v>280</v>
      </c>
      <c r="S91" s="138">
        <v>9</v>
      </c>
      <c r="U91" s="63">
        <v>81</v>
      </c>
      <c r="V91" s="63">
        <v>47</v>
      </c>
      <c r="W91" s="34" t="s">
        <v>280</v>
      </c>
      <c r="X91" s="63">
        <v>17</v>
      </c>
    </row>
    <row r="92" spans="4:24" ht="13" x14ac:dyDescent="0.3">
      <c r="D92" s="56">
        <v>31</v>
      </c>
      <c r="E92" s="56">
        <v>14</v>
      </c>
      <c r="G92" s="132">
        <v>30</v>
      </c>
      <c r="H92" s="133">
        <v>43</v>
      </c>
      <c r="I92" s="133">
        <v>12</v>
      </c>
      <c r="K92" s="59">
        <v>246</v>
      </c>
      <c r="L92" s="59" t="s">
        <v>156</v>
      </c>
      <c r="M92" s="54">
        <v>81</v>
      </c>
      <c r="N92" s="54">
        <v>34</v>
      </c>
      <c r="P92" s="63">
        <v>82</v>
      </c>
      <c r="Q92" s="63">
        <v>23</v>
      </c>
      <c r="R92" s="34" t="s">
        <v>280</v>
      </c>
      <c r="S92" s="138">
        <v>9</v>
      </c>
      <c r="U92" s="63">
        <v>82</v>
      </c>
      <c r="V92" s="63">
        <v>47</v>
      </c>
      <c r="W92" s="34" t="s">
        <v>280</v>
      </c>
      <c r="X92" s="63">
        <v>18</v>
      </c>
    </row>
    <row r="93" spans="4:24" ht="13" x14ac:dyDescent="0.3">
      <c r="D93" s="56">
        <v>32</v>
      </c>
      <c r="E93" s="56">
        <v>14</v>
      </c>
      <c r="G93" s="132">
        <v>31</v>
      </c>
      <c r="H93" s="133">
        <v>43</v>
      </c>
      <c r="I93" s="133">
        <v>12</v>
      </c>
      <c r="K93" s="59">
        <v>249</v>
      </c>
      <c r="L93" s="59" t="s">
        <v>157</v>
      </c>
      <c r="M93" s="54">
        <v>82</v>
      </c>
      <c r="N93" s="54">
        <v>35</v>
      </c>
      <c r="P93" s="63">
        <v>83</v>
      </c>
      <c r="Q93" s="63">
        <v>23</v>
      </c>
      <c r="R93" s="34" t="s">
        <v>280</v>
      </c>
      <c r="S93" s="138">
        <v>9</v>
      </c>
      <c r="U93" s="63">
        <v>83</v>
      </c>
      <c r="V93" s="63">
        <v>48</v>
      </c>
      <c r="W93" s="34" t="s">
        <v>280</v>
      </c>
      <c r="X93" s="63">
        <v>18</v>
      </c>
    </row>
    <row r="94" spans="4:24" ht="13" x14ac:dyDescent="0.3">
      <c r="D94" s="56">
        <v>33</v>
      </c>
      <c r="E94" s="56">
        <v>15</v>
      </c>
      <c r="G94" s="132">
        <v>32</v>
      </c>
      <c r="H94" s="133">
        <v>47</v>
      </c>
      <c r="I94" s="133">
        <v>13</v>
      </c>
      <c r="K94" s="59">
        <v>252</v>
      </c>
      <c r="L94" s="59" t="s">
        <v>158</v>
      </c>
      <c r="M94" s="54">
        <v>83</v>
      </c>
      <c r="N94" s="54">
        <v>36</v>
      </c>
      <c r="P94" s="63">
        <v>84</v>
      </c>
      <c r="Q94" s="63">
        <v>24</v>
      </c>
      <c r="R94" s="34" t="s">
        <v>280</v>
      </c>
      <c r="S94" s="138">
        <v>9</v>
      </c>
      <c r="U94" s="63">
        <v>84</v>
      </c>
      <c r="V94" s="63">
        <v>48</v>
      </c>
      <c r="W94" s="34" t="s">
        <v>280</v>
      </c>
      <c r="X94" s="63">
        <v>19</v>
      </c>
    </row>
    <row r="95" spans="4:24" ht="13" x14ac:dyDescent="0.3">
      <c r="D95" s="56">
        <v>34</v>
      </c>
      <c r="E95" s="56">
        <v>15</v>
      </c>
      <c r="G95" s="132">
        <v>33</v>
      </c>
      <c r="H95" s="133">
        <v>47</v>
      </c>
      <c r="I95" s="133">
        <v>13</v>
      </c>
      <c r="K95" s="59">
        <v>255</v>
      </c>
      <c r="L95" s="59" t="s">
        <v>159</v>
      </c>
      <c r="M95" s="54">
        <v>85</v>
      </c>
      <c r="N95" s="54">
        <v>37</v>
      </c>
      <c r="P95" s="63">
        <v>85</v>
      </c>
      <c r="Q95" s="63">
        <v>24</v>
      </c>
      <c r="R95" s="34" t="s">
        <v>280</v>
      </c>
      <c r="S95" s="138">
        <v>9</v>
      </c>
      <c r="U95" s="63">
        <v>85</v>
      </c>
      <c r="V95" s="63">
        <v>49</v>
      </c>
      <c r="W95" s="34" t="s">
        <v>280</v>
      </c>
      <c r="X95" s="63">
        <v>19</v>
      </c>
    </row>
    <row r="96" spans="4:24" ht="13" x14ac:dyDescent="0.3">
      <c r="D96" s="56">
        <v>35</v>
      </c>
      <c r="E96" s="56">
        <v>15</v>
      </c>
      <c r="G96" s="132">
        <v>34</v>
      </c>
      <c r="H96" s="133">
        <v>47</v>
      </c>
      <c r="I96" s="133">
        <v>13</v>
      </c>
      <c r="K96" s="59">
        <v>258</v>
      </c>
      <c r="L96" s="59" t="s">
        <v>160</v>
      </c>
      <c r="M96" s="54">
        <v>86</v>
      </c>
      <c r="N96" s="54">
        <v>38</v>
      </c>
      <c r="P96" s="63">
        <v>86</v>
      </c>
      <c r="Q96" s="63">
        <v>24</v>
      </c>
      <c r="R96" s="34" t="s">
        <v>280</v>
      </c>
      <c r="S96" s="138">
        <v>9</v>
      </c>
      <c r="U96" s="63">
        <v>86</v>
      </c>
      <c r="V96" s="63">
        <v>50</v>
      </c>
      <c r="W96" s="34" t="s">
        <v>280</v>
      </c>
      <c r="X96" s="63">
        <v>20</v>
      </c>
    </row>
    <row r="97" spans="4:24" ht="13" x14ac:dyDescent="0.3">
      <c r="D97" s="56">
        <v>36</v>
      </c>
      <c r="E97" s="56">
        <v>16</v>
      </c>
      <c r="G97" s="132">
        <v>35</v>
      </c>
      <c r="H97" s="133">
        <v>47</v>
      </c>
      <c r="I97" s="133">
        <v>13</v>
      </c>
      <c r="K97" s="59">
        <v>261</v>
      </c>
      <c r="L97" s="59" t="s">
        <v>161</v>
      </c>
      <c r="M97" s="54">
        <v>87</v>
      </c>
      <c r="N97" s="54">
        <v>39</v>
      </c>
      <c r="P97" s="63">
        <v>87</v>
      </c>
      <c r="Q97" s="63">
        <v>25</v>
      </c>
      <c r="R97" s="34" t="s">
        <v>280</v>
      </c>
      <c r="S97" s="138">
        <v>10</v>
      </c>
      <c r="U97" s="63">
        <v>87</v>
      </c>
      <c r="V97" s="63">
        <v>50</v>
      </c>
      <c r="W97" s="34" t="s">
        <v>280</v>
      </c>
      <c r="X97" s="63">
        <v>20</v>
      </c>
    </row>
    <row r="98" spans="4:24" ht="13" x14ac:dyDescent="0.3">
      <c r="D98" s="56">
        <v>37</v>
      </c>
      <c r="E98" s="56">
        <v>16</v>
      </c>
      <c r="G98" s="132">
        <v>36</v>
      </c>
      <c r="H98" s="133">
        <v>50</v>
      </c>
      <c r="I98" s="133">
        <v>14</v>
      </c>
      <c r="K98" s="59">
        <v>263</v>
      </c>
      <c r="L98" s="59" t="s">
        <v>162</v>
      </c>
      <c r="M98" s="54">
        <v>87</v>
      </c>
      <c r="N98" s="54">
        <v>40</v>
      </c>
      <c r="P98" s="63">
        <v>88</v>
      </c>
      <c r="Q98" s="63">
        <v>25</v>
      </c>
      <c r="R98" s="34" t="s">
        <v>280</v>
      </c>
      <c r="S98" s="138">
        <v>10</v>
      </c>
      <c r="U98" s="63">
        <v>88</v>
      </c>
      <c r="V98" s="63">
        <v>51</v>
      </c>
      <c r="W98" s="34" t="s">
        <v>280</v>
      </c>
      <c r="X98" s="63">
        <v>20</v>
      </c>
    </row>
    <row r="99" spans="4:24" ht="13" x14ac:dyDescent="0.3">
      <c r="D99" s="56">
        <v>38</v>
      </c>
      <c r="E99" s="56">
        <v>16</v>
      </c>
      <c r="G99" s="132">
        <v>37</v>
      </c>
      <c r="H99" s="133">
        <v>50</v>
      </c>
      <c r="I99" s="133">
        <v>14</v>
      </c>
      <c r="K99" s="59">
        <v>265</v>
      </c>
      <c r="L99" s="59">
        <v>265</v>
      </c>
      <c r="M99" s="54">
        <v>88</v>
      </c>
      <c r="N99" s="54">
        <v>41</v>
      </c>
      <c r="P99" s="63">
        <v>89</v>
      </c>
      <c r="Q99" s="63">
        <v>25</v>
      </c>
      <c r="R99" s="34" t="s">
        <v>280</v>
      </c>
      <c r="S99" s="138">
        <v>10</v>
      </c>
      <c r="U99" s="63">
        <v>89</v>
      </c>
      <c r="V99" s="63">
        <v>51</v>
      </c>
      <c r="W99" s="34" t="s">
        <v>280</v>
      </c>
      <c r="X99" s="63">
        <v>21</v>
      </c>
    </row>
    <row r="100" spans="4:24" ht="13" x14ac:dyDescent="0.3">
      <c r="D100" s="56">
        <v>39</v>
      </c>
      <c r="E100" s="56">
        <v>17</v>
      </c>
      <c r="G100" s="132">
        <v>38</v>
      </c>
      <c r="H100" s="133">
        <v>50</v>
      </c>
      <c r="I100" s="133">
        <v>14</v>
      </c>
      <c r="K100" s="59">
        <v>266</v>
      </c>
      <c r="L100" s="59" t="s">
        <v>163</v>
      </c>
      <c r="M100" s="54">
        <v>88</v>
      </c>
      <c r="N100" s="54">
        <v>42</v>
      </c>
      <c r="P100" s="63">
        <v>90</v>
      </c>
      <c r="Q100" s="63">
        <v>26</v>
      </c>
      <c r="R100" s="34" t="s">
        <v>280</v>
      </c>
      <c r="S100" s="138">
        <v>10</v>
      </c>
      <c r="U100" s="63">
        <v>90</v>
      </c>
      <c r="V100" s="63">
        <v>52</v>
      </c>
      <c r="W100" s="34" t="s">
        <v>280</v>
      </c>
      <c r="X100" s="63">
        <v>21</v>
      </c>
    </row>
    <row r="101" spans="4:24" ht="13" x14ac:dyDescent="0.3">
      <c r="D101" s="56">
        <v>40</v>
      </c>
      <c r="E101" s="56">
        <v>17</v>
      </c>
      <c r="G101" s="132">
        <v>39</v>
      </c>
      <c r="H101" s="133">
        <v>50</v>
      </c>
      <c r="I101" s="133">
        <v>14</v>
      </c>
      <c r="K101" s="59">
        <v>268</v>
      </c>
      <c r="L101" s="59">
        <v>268</v>
      </c>
      <c r="M101" s="54">
        <v>88</v>
      </c>
      <c r="N101" s="54">
        <v>43</v>
      </c>
      <c r="P101" s="63">
        <v>91</v>
      </c>
      <c r="Q101" s="63">
        <v>26</v>
      </c>
      <c r="R101" s="34" t="s">
        <v>280</v>
      </c>
      <c r="S101" s="138">
        <v>10</v>
      </c>
      <c r="U101" s="63">
        <v>91</v>
      </c>
      <c r="V101" s="63">
        <v>52</v>
      </c>
      <c r="W101" s="34" t="s">
        <v>280</v>
      </c>
      <c r="X101" s="63">
        <v>21</v>
      </c>
    </row>
    <row r="102" spans="4:24" ht="13" x14ac:dyDescent="0.3">
      <c r="D102" s="56">
        <v>41</v>
      </c>
      <c r="E102" s="56">
        <v>17</v>
      </c>
      <c r="G102" s="132">
        <v>40</v>
      </c>
      <c r="H102" s="133">
        <v>53</v>
      </c>
      <c r="I102" s="133">
        <v>15</v>
      </c>
      <c r="K102" s="59">
        <v>269</v>
      </c>
      <c r="L102" s="59" t="s">
        <v>164</v>
      </c>
      <c r="M102" s="54">
        <v>89</v>
      </c>
      <c r="N102" s="54">
        <v>44</v>
      </c>
      <c r="P102" s="63">
        <v>92</v>
      </c>
      <c r="Q102" s="63">
        <v>26</v>
      </c>
      <c r="R102" s="34" t="s">
        <v>280</v>
      </c>
      <c r="S102" s="138">
        <v>10</v>
      </c>
      <c r="U102" s="63">
        <v>92</v>
      </c>
      <c r="V102" s="63">
        <v>53</v>
      </c>
      <c r="W102" s="34" t="s">
        <v>280</v>
      </c>
      <c r="X102" s="63">
        <v>22</v>
      </c>
    </row>
    <row r="103" spans="4:24" ht="13" x14ac:dyDescent="0.3">
      <c r="D103" s="56">
        <v>42</v>
      </c>
      <c r="E103" s="56">
        <v>18</v>
      </c>
      <c r="G103" s="132">
        <v>41</v>
      </c>
      <c r="H103" s="133">
        <v>56</v>
      </c>
      <c r="I103" s="133">
        <v>16</v>
      </c>
      <c r="K103" s="59">
        <v>270</v>
      </c>
      <c r="L103" s="59" t="s">
        <v>165</v>
      </c>
      <c r="M103" s="54">
        <v>89</v>
      </c>
      <c r="N103" s="54">
        <v>45</v>
      </c>
      <c r="P103" s="63">
        <v>93</v>
      </c>
      <c r="Q103" s="63">
        <v>27</v>
      </c>
      <c r="R103" s="34" t="s">
        <v>280</v>
      </c>
      <c r="S103" s="138">
        <v>11</v>
      </c>
      <c r="U103" s="63">
        <v>93</v>
      </c>
      <c r="V103" s="63">
        <v>53</v>
      </c>
      <c r="W103" s="34" t="s">
        <v>280</v>
      </c>
      <c r="X103" s="63">
        <v>22</v>
      </c>
    </row>
    <row r="104" spans="4:24" ht="13" x14ac:dyDescent="0.3">
      <c r="D104" s="56">
        <v>43</v>
      </c>
      <c r="E104" s="56">
        <v>18</v>
      </c>
      <c r="G104" s="132">
        <v>42</v>
      </c>
      <c r="H104" s="133">
        <v>56</v>
      </c>
      <c r="I104" s="133">
        <v>16</v>
      </c>
      <c r="K104" s="59">
        <v>273</v>
      </c>
      <c r="L104" s="59" t="s">
        <v>166</v>
      </c>
      <c r="M104" s="54">
        <v>90</v>
      </c>
      <c r="N104" s="54">
        <v>46</v>
      </c>
      <c r="P104" s="63">
        <v>94</v>
      </c>
      <c r="Q104" s="63">
        <v>27</v>
      </c>
      <c r="R104" s="34" t="s">
        <v>280</v>
      </c>
      <c r="S104" s="138">
        <v>11</v>
      </c>
      <c r="U104" s="63">
        <v>94</v>
      </c>
      <c r="V104" s="63">
        <v>54</v>
      </c>
      <c r="W104" s="34" t="s">
        <v>280</v>
      </c>
      <c r="X104" s="63">
        <v>22</v>
      </c>
    </row>
    <row r="105" spans="4:24" ht="13" x14ac:dyDescent="0.3">
      <c r="D105" s="56">
        <v>44</v>
      </c>
      <c r="E105" s="56">
        <v>18</v>
      </c>
      <c r="G105" s="132">
        <v>43</v>
      </c>
      <c r="H105" s="133">
        <v>56</v>
      </c>
      <c r="I105" s="133">
        <v>16</v>
      </c>
      <c r="K105" s="59">
        <v>277</v>
      </c>
      <c r="L105" s="59" t="s">
        <v>167</v>
      </c>
      <c r="M105" s="54">
        <v>92</v>
      </c>
      <c r="N105" s="54">
        <v>47</v>
      </c>
      <c r="P105" s="63">
        <v>95</v>
      </c>
      <c r="Q105" s="63">
        <v>27</v>
      </c>
      <c r="R105" s="34" t="s">
        <v>280</v>
      </c>
      <c r="S105" s="138">
        <v>11</v>
      </c>
      <c r="U105" s="63">
        <v>95</v>
      </c>
      <c r="V105" s="63">
        <v>55</v>
      </c>
      <c r="W105" s="34" t="s">
        <v>280</v>
      </c>
      <c r="X105" s="63">
        <v>22</v>
      </c>
    </row>
    <row r="106" spans="4:24" ht="13" x14ac:dyDescent="0.3">
      <c r="D106" s="56">
        <v>45</v>
      </c>
      <c r="E106" s="56">
        <v>18</v>
      </c>
      <c r="G106" s="132">
        <v>44</v>
      </c>
      <c r="H106" s="133">
        <v>58</v>
      </c>
      <c r="I106" s="133">
        <v>17</v>
      </c>
      <c r="K106" s="59">
        <v>281</v>
      </c>
      <c r="L106" s="59" t="s">
        <v>168</v>
      </c>
      <c r="M106" s="54">
        <v>93</v>
      </c>
      <c r="N106" s="54">
        <v>48</v>
      </c>
      <c r="P106" s="63">
        <v>96</v>
      </c>
      <c r="Q106" s="63">
        <v>27</v>
      </c>
      <c r="R106" s="34" t="s">
        <v>280</v>
      </c>
      <c r="S106" s="138">
        <v>11</v>
      </c>
      <c r="U106" s="63">
        <v>96</v>
      </c>
      <c r="V106" s="63">
        <v>55</v>
      </c>
      <c r="W106" s="34" t="s">
        <v>280</v>
      </c>
      <c r="X106" s="63">
        <v>22</v>
      </c>
    </row>
    <row r="107" spans="4:24" ht="13" x14ac:dyDescent="0.3">
      <c r="D107" s="56">
        <v>46</v>
      </c>
      <c r="E107" s="56">
        <v>19</v>
      </c>
      <c r="G107" s="132">
        <v>45</v>
      </c>
      <c r="H107" s="133">
        <v>58</v>
      </c>
      <c r="I107" s="133">
        <v>17</v>
      </c>
      <c r="K107" s="59">
        <v>284</v>
      </c>
      <c r="L107" s="59" t="s">
        <v>169</v>
      </c>
      <c r="M107" s="54">
        <v>95</v>
      </c>
      <c r="N107" s="54">
        <v>49</v>
      </c>
      <c r="P107" s="63">
        <v>97</v>
      </c>
      <c r="Q107" s="63">
        <v>28</v>
      </c>
      <c r="R107" s="34" t="s">
        <v>280</v>
      </c>
      <c r="S107" s="138">
        <v>11</v>
      </c>
      <c r="U107" s="63">
        <v>97</v>
      </c>
      <c r="V107" s="63">
        <v>56</v>
      </c>
      <c r="W107" s="34" t="s">
        <v>280</v>
      </c>
      <c r="X107" s="63">
        <v>23</v>
      </c>
    </row>
    <row r="108" spans="4:24" ht="13" x14ac:dyDescent="0.3">
      <c r="D108" s="56">
        <v>47</v>
      </c>
      <c r="E108" s="56">
        <v>19</v>
      </c>
      <c r="G108" s="132">
        <v>46</v>
      </c>
      <c r="H108" s="133">
        <v>58</v>
      </c>
      <c r="I108" s="133">
        <v>17</v>
      </c>
      <c r="K108" s="59">
        <v>287</v>
      </c>
      <c r="L108" s="59">
        <v>287</v>
      </c>
      <c r="M108" s="54">
        <v>95</v>
      </c>
      <c r="N108" s="54">
        <v>50</v>
      </c>
      <c r="P108" s="63">
        <v>98</v>
      </c>
      <c r="Q108" s="63">
        <v>28</v>
      </c>
      <c r="R108" s="34" t="s">
        <v>280</v>
      </c>
      <c r="S108" s="138">
        <v>11</v>
      </c>
      <c r="U108" s="63">
        <v>98</v>
      </c>
      <c r="V108" s="63">
        <v>56</v>
      </c>
      <c r="W108" s="34" t="s">
        <v>280</v>
      </c>
      <c r="X108" s="63">
        <v>23</v>
      </c>
    </row>
    <row r="109" spans="4:24" ht="13" x14ac:dyDescent="0.3">
      <c r="D109" s="56">
        <v>48</v>
      </c>
      <c r="E109" s="56">
        <v>20</v>
      </c>
      <c r="G109" s="132">
        <v>47</v>
      </c>
      <c r="H109" s="133">
        <v>58</v>
      </c>
      <c r="I109" s="133">
        <v>17</v>
      </c>
      <c r="K109" s="59">
        <v>288</v>
      </c>
      <c r="L109" s="59">
        <v>288</v>
      </c>
      <c r="M109" s="54">
        <v>95</v>
      </c>
      <c r="N109" s="54">
        <v>51</v>
      </c>
      <c r="P109" s="63">
        <v>99</v>
      </c>
      <c r="Q109" s="63">
        <v>29</v>
      </c>
      <c r="R109" s="34" t="s">
        <v>280</v>
      </c>
      <c r="S109" s="138">
        <v>12</v>
      </c>
      <c r="U109" s="63">
        <v>99</v>
      </c>
      <c r="V109" s="63">
        <v>57</v>
      </c>
      <c r="W109" s="34" t="s">
        <v>280</v>
      </c>
      <c r="X109" s="63">
        <v>23</v>
      </c>
    </row>
    <row r="110" spans="4:24" ht="13" x14ac:dyDescent="0.3">
      <c r="D110" s="56">
        <v>49</v>
      </c>
      <c r="E110" s="56">
        <v>21</v>
      </c>
      <c r="G110" s="132">
        <v>48</v>
      </c>
      <c r="H110" s="133">
        <v>60</v>
      </c>
      <c r="I110" s="133">
        <v>18</v>
      </c>
      <c r="K110" s="59">
        <v>289</v>
      </c>
      <c r="L110" s="59">
        <v>289</v>
      </c>
      <c r="M110" s="54">
        <v>96</v>
      </c>
      <c r="N110" s="54">
        <v>52</v>
      </c>
      <c r="P110" s="63">
        <v>100</v>
      </c>
      <c r="Q110" s="63">
        <v>29</v>
      </c>
      <c r="R110" s="34" t="s">
        <v>280</v>
      </c>
      <c r="S110" s="138">
        <v>12</v>
      </c>
      <c r="U110" s="63">
        <v>100</v>
      </c>
      <c r="V110" s="63">
        <v>57</v>
      </c>
      <c r="W110" s="34" t="s">
        <v>280</v>
      </c>
      <c r="X110" s="63">
        <v>23</v>
      </c>
    </row>
    <row r="111" spans="4:24" ht="13" x14ac:dyDescent="0.3">
      <c r="D111" s="56">
        <v>50</v>
      </c>
      <c r="E111" s="56">
        <v>21</v>
      </c>
      <c r="G111" s="132">
        <v>49</v>
      </c>
      <c r="H111" s="133">
        <v>60</v>
      </c>
      <c r="I111" s="133">
        <v>18</v>
      </c>
      <c r="K111" s="59">
        <v>290</v>
      </c>
      <c r="L111" s="59">
        <v>290</v>
      </c>
      <c r="M111" s="54">
        <v>96</v>
      </c>
      <c r="N111" s="54">
        <v>53</v>
      </c>
      <c r="P111" s="63">
        <v>101</v>
      </c>
      <c r="Q111" s="63">
        <v>29</v>
      </c>
      <c r="R111" s="34" t="s">
        <v>280</v>
      </c>
      <c r="S111" s="138">
        <v>12</v>
      </c>
      <c r="U111" s="63">
        <v>101</v>
      </c>
      <c r="V111" s="63">
        <v>58</v>
      </c>
      <c r="W111" s="34" t="s">
        <v>280</v>
      </c>
      <c r="X111" s="63">
        <v>23</v>
      </c>
    </row>
    <row r="112" spans="4:24" ht="13" x14ac:dyDescent="0.3">
      <c r="D112" s="56">
        <v>51</v>
      </c>
      <c r="E112" s="56">
        <v>22</v>
      </c>
      <c r="G112" s="132">
        <v>50</v>
      </c>
      <c r="H112" s="133">
        <v>60</v>
      </c>
      <c r="I112" s="133">
        <v>18</v>
      </c>
      <c r="K112" s="59">
        <v>291</v>
      </c>
      <c r="L112" s="59">
        <v>291</v>
      </c>
      <c r="M112" s="54">
        <v>96</v>
      </c>
      <c r="N112" s="54">
        <v>54</v>
      </c>
      <c r="P112" s="63">
        <v>102</v>
      </c>
      <c r="Q112" s="63">
        <v>30</v>
      </c>
      <c r="R112" s="34" t="s">
        <v>280</v>
      </c>
      <c r="S112" s="138">
        <v>12</v>
      </c>
      <c r="U112" s="63">
        <v>102</v>
      </c>
      <c r="V112" s="63">
        <v>58</v>
      </c>
      <c r="W112" s="34" t="s">
        <v>280</v>
      </c>
      <c r="X112" s="63">
        <v>23</v>
      </c>
    </row>
    <row r="113" spans="4:24" ht="13" x14ac:dyDescent="0.3">
      <c r="D113" s="56">
        <v>52</v>
      </c>
      <c r="E113" s="56">
        <v>23</v>
      </c>
      <c r="G113" s="132">
        <v>51</v>
      </c>
      <c r="H113" s="133">
        <v>62</v>
      </c>
      <c r="I113" s="133">
        <v>19</v>
      </c>
      <c r="K113" s="59">
        <v>292</v>
      </c>
      <c r="L113" s="59">
        <v>292</v>
      </c>
      <c r="M113" s="54">
        <v>96</v>
      </c>
      <c r="N113" s="54">
        <v>55</v>
      </c>
      <c r="P113" s="63">
        <v>103</v>
      </c>
      <c r="Q113" s="63">
        <v>30</v>
      </c>
      <c r="R113" s="34" t="s">
        <v>280</v>
      </c>
      <c r="S113" s="138">
        <v>12</v>
      </c>
      <c r="U113" s="63">
        <v>103</v>
      </c>
      <c r="V113" s="63">
        <v>59</v>
      </c>
      <c r="W113" s="34" t="s">
        <v>280</v>
      </c>
      <c r="X113" s="63">
        <v>24</v>
      </c>
    </row>
    <row r="114" spans="4:24" ht="13" x14ac:dyDescent="0.3">
      <c r="D114" s="56">
        <v>53</v>
      </c>
      <c r="E114" s="56">
        <v>23</v>
      </c>
      <c r="G114" s="132">
        <v>52</v>
      </c>
      <c r="H114" s="133">
        <v>62</v>
      </c>
      <c r="I114" s="133">
        <v>19</v>
      </c>
      <c r="K114" s="59">
        <v>293</v>
      </c>
      <c r="L114" s="59">
        <v>293</v>
      </c>
      <c r="M114" s="54">
        <v>96</v>
      </c>
      <c r="N114" s="54">
        <v>56</v>
      </c>
      <c r="P114" s="63">
        <v>104</v>
      </c>
      <c r="Q114" s="63">
        <v>31</v>
      </c>
      <c r="R114" s="34" t="s">
        <v>280</v>
      </c>
      <c r="S114" s="138">
        <v>12</v>
      </c>
      <c r="U114" s="63">
        <v>104</v>
      </c>
      <c r="V114" s="63">
        <v>60</v>
      </c>
      <c r="W114" s="34" t="s">
        <v>280</v>
      </c>
      <c r="X114" s="63">
        <v>24</v>
      </c>
    </row>
    <row r="115" spans="4:24" ht="13" x14ac:dyDescent="0.3">
      <c r="D115" s="56">
        <v>54</v>
      </c>
      <c r="E115" s="56">
        <v>24</v>
      </c>
      <c r="G115" s="132">
        <v>53</v>
      </c>
      <c r="H115" s="133">
        <v>64</v>
      </c>
      <c r="I115" s="133">
        <v>20</v>
      </c>
      <c r="K115" s="59">
        <v>294</v>
      </c>
      <c r="L115" s="59" t="s">
        <v>170</v>
      </c>
      <c r="M115" s="54" t="s">
        <v>171</v>
      </c>
      <c r="N115" s="54" t="s">
        <v>172</v>
      </c>
      <c r="P115" s="63">
        <v>105</v>
      </c>
      <c r="Q115" s="63">
        <v>31</v>
      </c>
      <c r="R115" s="34" t="s">
        <v>280</v>
      </c>
      <c r="S115" s="138">
        <v>12</v>
      </c>
      <c r="U115" s="63">
        <v>105</v>
      </c>
      <c r="V115" s="63">
        <v>60</v>
      </c>
      <c r="W115" s="34" t="s">
        <v>280</v>
      </c>
      <c r="X115" s="63">
        <v>24</v>
      </c>
    </row>
    <row r="116" spans="4:24" ht="13" x14ac:dyDescent="0.3">
      <c r="D116" s="56">
        <v>55</v>
      </c>
      <c r="E116" s="56">
        <v>24</v>
      </c>
      <c r="G116" s="132">
        <v>54</v>
      </c>
      <c r="H116" s="133">
        <v>64</v>
      </c>
      <c r="I116" s="133">
        <v>20</v>
      </c>
      <c r="K116" s="52"/>
      <c r="L116" s="52"/>
      <c r="M116" s="60"/>
      <c r="N116" s="60"/>
      <c r="P116" s="63">
        <v>106</v>
      </c>
      <c r="Q116" s="63">
        <v>31</v>
      </c>
      <c r="R116" s="34" t="s">
        <v>280</v>
      </c>
      <c r="S116" s="138">
        <v>12</v>
      </c>
      <c r="U116" s="63">
        <v>106</v>
      </c>
      <c r="V116" s="63">
        <v>61</v>
      </c>
      <c r="W116" s="34" t="s">
        <v>280</v>
      </c>
      <c r="X116" s="63">
        <v>24</v>
      </c>
    </row>
    <row r="117" spans="4:24" ht="13" x14ac:dyDescent="0.3">
      <c r="D117" s="56">
        <v>56</v>
      </c>
      <c r="E117" s="56">
        <v>25</v>
      </c>
      <c r="G117" s="132">
        <v>55</v>
      </c>
      <c r="H117" s="133">
        <v>66</v>
      </c>
      <c r="I117" s="133">
        <v>21</v>
      </c>
      <c r="K117" s="52"/>
      <c r="L117" s="52"/>
      <c r="M117" s="60"/>
      <c r="N117" s="60"/>
      <c r="P117" s="63">
        <v>107</v>
      </c>
      <c r="Q117" s="63">
        <v>32</v>
      </c>
      <c r="R117" s="34" t="s">
        <v>280</v>
      </c>
      <c r="S117" s="138">
        <v>12</v>
      </c>
      <c r="U117" s="63">
        <v>107</v>
      </c>
      <c r="V117" s="63">
        <v>61</v>
      </c>
      <c r="W117" s="34" t="s">
        <v>280</v>
      </c>
      <c r="X117" s="63">
        <v>24</v>
      </c>
    </row>
    <row r="118" spans="4:24" ht="13" x14ac:dyDescent="0.3">
      <c r="D118" s="56">
        <v>57</v>
      </c>
      <c r="E118" s="56">
        <v>25</v>
      </c>
      <c r="G118" s="132">
        <v>56</v>
      </c>
      <c r="H118" s="133">
        <v>66</v>
      </c>
      <c r="I118" s="133">
        <v>21</v>
      </c>
      <c r="K118" s="52"/>
      <c r="L118" s="52"/>
      <c r="M118" s="60"/>
      <c r="N118" s="60"/>
      <c r="P118" s="63">
        <v>108</v>
      </c>
      <c r="Q118" s="63">
        <v>32</v>
      </c>
      <c r="R118" s="34" t="s">
        <v>280</v>
      </c>
      <c r="S118" s="138">
        <v>12</v>
      </c>
      <c r="U118" s="63">
        <v>108</v>
      </c>
      <c r="V118" s="63">
        <v>62</v>
      </c>
      <c r="W118" s="34" t="s">
        <v>280</v>
      </c>
      <c r="X118" s="63">
        <v>24</v>
      </c>
    </row>
    <row r="119" spans="4:24" ht="13" x14ac:dyDescent="0.3">
      <c r="D119" s="56">
        <v>58</v>
      </c>
      <c r="E119" s="56">
        <v>26</v>
      </c>
      <c r="G119" s="132">
        <v>57</v>
      </c>
      <c r="H119" s="133">
        <v>67</v>
      </c>
      <c r="I119" s="133">
        <v>22</v>
      </c>
      <c r="K119" s="52"/>
      <c r="L119" s="52"/>
      <c r="M119" s="60"/>
      <c r="N119" s="60"/>
      <c r="P119" s="63">
        <v>109</v>
      </c>
      <c r="Q119" s="63">
        <v>32</v>
      </c>
      <c r="R119" s="34" t="s">
        <v>280</v>
      </c>
      <c r="S119" s="138">
        <v>13</v>
      </c>
      <c r="U119" s="63">
        <v>109</v>
      </c>
      <c r="V119" s="63">
        <v>62</v>
      </c>
      <c r="W119" s="34" t="s">
        <v>280</v>
      </c>
      <c r="X119" s="63">
        <v>25</v>
      </c>
    </row>
    <row r="120" spans="4:24" ht="13" x14ac:dyDescent="0.3">
      <c r="D120" s="56">
        <v>59</v>
      </c>
      <c r="E120" s="56">
        <v>26</v>
      </c>
      <c r="G120" s="132">
        <v>58</v>
      </c>
      <c r="H120" s="133">
        <v>69</v>
      </c>
      <c r="I120" s="133">
        <v>23</v>
      </c>
      <c r="K120" s="52"/>
      <c r="L120" s="52"/>
      <c r="M120" s="60"/>
      <c r="N120" s="60"/>
      <c r="P120" s="63">
        <v>110</v>
      </c>
      <c r="Q120" s="63">
        <v>33</v>
      </c>
      <c r="R120" s="34" t="s">
        <v>280</v>
      </c>
      <c r="S120" s="138">
        <v>13</v>
      </c>
      <c r="U120" s="63">
        <v>110</v>
      </c>
      <c r="V120" s="63">
        <v>63</v>
      </c>
      <c r="W120" s="34" t="s">
        <v>280</v>
      </c>
      <c r="X120" s="63">
        <v>25</v>
      </c>
    </row>
    <row r="121" spans="4:24" ht="13" x14ac:dyDescent="0.3">
      <c r="D121" s="56">
        <v>60</v>
      </c>
      <c r="E121" s="56">
        <v>27</v>
      </c>
      <c r="G121" s="132">
        <v>59</v>
      </c>
      <c r="H121" s="133">
        <v>69</v>
      </c>
      <c r="I121" s="133">
        <v>23</v>
      </c>
      <c r="K121" s="52"/>
      <c r="L121" s="52"/>
      <c r="M121" s="60"/>
      <c r="N121" s="60"/>
      <c r="P121" s="63">
        <v>111</v>
      </c>
      <c r="Q121" s="63">
        <v>33</v>
      </c>
      <c r="R121" s="34" t="s">
        <v>280</v>
      </c>
      <c r="S121" s="138">
        <v>13</v>
      </c>
      <c r="U121" s="63">
        <v>111</v>
      </c>
      <c r="V121" s="63">
        <v>63</v>
      </c>
      <c r="W121" s="34" t="s">
        <v>280</v>
      </c>
      <c r="X121" s="63">
        <v>25</v>
      </c>
    </row>
    <row r="122" spans="4:24" ht="13" x14ac:dyDescent="0.3">
      <c r="D122" s="56">
        <v>61</v>
      </c>
      <c r="E122" s="56">
        <v>28</v>
      </c>
      <c r="G122" s="132">
        <v>60</v>
      </c>
      <c r="H122" s="133">
        <v>71</v>
      </c>
      <c r="I122" s="133">
        <v>24</v>
      </c>
      <c r="K122" s="52"/>
      <c r="L122" s="52"/>
      <c r="M122" s="60"/>
      <c r="N122" s="60"/>
      <c r="P122" s="63">
        <v>112</v>
      </c>
      <c r="Q122" s="63">
        <v>33</v>
      </c>
      <c r="R122" s="34" t="s">
        <v>280</v>
      </c>
      <c r="S122" s="138">
        <v>13</v>
      </c>
      <c r="U122" s="63">
        <v>112</v>
      </c>
      <c r="V122" s="63">
        <v>64</v>
      </c>
      <c r="W122" s="34" t="s">
        <v>280</v>
      </c>
      <c r="X122" s="63">
        <v>26</v>
      </c>
    </row>
    <row r="123" spans="4:24" ht="13" x14ac:dyDescent="0.3">
      <c r="D123" s="56">
        <v>62</v>
      </c>
      <c r="E123" s="56">
        <v>29</v>
      </c>
      <c r="G123" s="132">
        <v>61</v>
      </c>
      <c r="H123" s="133">
        <v>71</v>
      </c>
      <c r="I123" s="133">
        <v>24</v>
      </c>
      <c r="K123" s="52"/>
      <c r="L123" s="52"/>
      <c r="M123" s="60"/>
      <c r="N123" s="60"/>
      <c r="P123" s="63">
        <v>113</v>
      </c>
      <c r="Q123" s="63">
        <v>33</v>
      </c>
      <c r="R123" s="34" t="s">
        <v>280</v>
      </c>
      <c r="S123" s="138">
        <v>13</v>
      </c>
      <c r="U123" s="63">
        <v>113</v>
      </c>
      <c r="V123" s="63">
        <v>65</v>
      </c>
      <c r="W123" s="34" t="s">
        <v>280</v>
      </c>
      <c r="X123" s="63">
        <v>26</v>
      </c>
    </row>
    <row r="124" spans="4:24" ht="13" x14ac:dyDescent="0.3">
      <c r="D124" s="56">
        <v>63</v>
      </c>
      <c r="E124" s="56">
        <v>30</v>
      </c>
      <c r="G124" s="132">
        <v>62</v>
      </c>
      <c r="H124" s="133">
        <v>72</v>
      </c>
      <c r="I124" s="133">
        <v>25</v>
      </c>
      <c r="K124" s="52"/>
      <c r="L124" s="52"/>
      <c r="M124" s="60"/>
      <c r="N124" s="60"/>
      <c r="P124" s="63">
        <v>114</v>
      </c>
      <c r="Q124" s="63">
        <v>34</v>
      </c>
      <c r="R124" s="34" t="s">
        <v>280</v>
      </c>
      <c r="S124" s="138">
        <v>13</v>
      </c>
      <c r="U124" s="63">
        <v>114</v>
      </c>
      <c r="V124" s="63">
        <v>65</v>
      </c>
      <c r="W124" s="34" t="s">
        <v>280</v>
      </c>
      <c r="X124" s="63">
        <v>26</v>
      </c>
    </row>
    <row r="125" spans="4:24" ht="13" x14ac:dyDescent="0.3">
      <c r="D125" s="56">
        <v>64</v>
      </c>
      <c r="E125" s="56">
        <v>30</v>
      </c>
      <c r="G125" s="132">
        <v>63</v>
      </c>
      <c r="H125" s="133">
        <v>73</v>
      </c>
      <c r="I125" s="133">
        <v>26</v>
      </c>
      <c r="K125" s="52"/>
      <c r="L125" s="52"/>
      <c r="M125" s="60"/>
      <c r="N125" s="60"/>
      <c r="P125" s="63">
        <v>115</v>
      </c>
      <c r="Q125" s="63">
        <v>34</v>
      </c>
      <c r="R125" s="34" t="s">
        <v>280</v>
      </c>
      <c r="S125" s="138">
        <v>13</v>
      </c>
      <c r="U125" s="63">
        <v>115</v>
      </c>
      <c r="V125" s="63">
        <v>66</v>
      </c>
      <c r="W125" s="34" t="s">
        <v>280</v>
      </c>
      <c r="X125" s="63">
        <v>27</v>
      </c>
    </row>
    <row r="126" spans="4:24" ht="13" x14ac:dyDescent="0.3">
      <c r="D126" s="56">
        <v>65</v>
      </c>
      <c r="E126" s="56">
        <v>31</v>
      </c>
      <c r="G126" s="132">
        <v>64</v>
      </c>
      <c r="H126" s="133">
        <v>74</v>
      </c>
      <c r="I126" s="133">
        <v>27</v>
      </c>
      <c r="K126" s="52"/>
      <c r="L126" s="52"/>
      <c r="M126" s="60"/>
      <c r="N126" s="60"/>
      <c r="P126" s="63">
        <v>116</v>
      </c>
      <c r="Q126" s="63">
        <v>34</v>
      </c>
      <c r="R126" s="34" t="s">
        <v>280</v>
      </c>
      <c r="S126" s="138">
        <v>13</v>
      </c>
      <c r="U126" s="63">
        <v>116</v>
      </c>
      <c r="V126" s="63">
        <v>66</v>
      </c>
      <c r="W126" s="34" t="s">
        <v>280</v>
      </c>
      <c r="X126" s="63">
        <v>27</v>
      </c>
    </row>
    <row r="127" spans="4:24" ht="13" x14ac:dyDescent="0.3">
      <c r="D127" s="56">
        <v>66</v>
      </c>
      <c r="E127" s="56">
        <v>32</v>
      </c>
      <c r="G127" s="132">
        <v>65</v>
      </c>
      <c r="H127" s="133">
        <v>75</v>
      </c>
      <c r="I127" s="133">
        <v>28</v>
      </c>
      <c r="K127" s="52"/>
      <c r="L127" s="52"/>
      <c r="M127" s="60"/>
      <c r="N127" s="60"/>
      <c r="P127" s="63">
        <v>117</v>
      </c>
      <c r="Q127" s="63">
        <v>35</v>
      </c>
      <c r="R127" s="34" t="s">
        <v>280</v>
      </c>
      <c r="S127" s="138">
        <v>13</v>
      </c>
      <c r="U127" s="63">
        <v>117</v>
      </c>
      <c r="V127" s="63">
        <v>67</v>
      </c>
      <c r="W127" s="34" t="s">
        <v>280</v>
      </c>
      <c r="X127" s="63">
        <v>28</v>
      </c>
    </row>
    <row r="128" spans="4:24" ht="13" x14ac:dyDescent="0.3">
      <c r="D128" s="56">
        <v>67</v>
      </c>
      <c r="E128" s="56">
        <v>33</v>
      </c>
      <c r="G128" s="132">
        <v>66</v>
      </c>
      <c r="H128" s="133">
        <v>76</v>
      </c>
      <c r="I128" s="133">
        <v>28</v>
      </c>
      <c r="K128" s="52"/>
      <c r="L128" s="52"/>
      <c r="M128" s="60"/>
      <c r="N128" s="60"/>
      <c r="P128" s="63">
        <v>118</v>
      </c>
      <c r="Q128" s="63">
        <v>35</v>
      </c>
      <c r="R128" s="34" t="s">
        <v>280</v>
      </c>
      <c r="S128" s="138">
        <v>13</v>
      </c>
      <c r="U128" s="63">
        <v>118</v>
      </c>
      <c r="V128" s="63">
        <v>67</v>
      </c>
      <c r="W128" s="34" t="s">
        <v>280</v>
      </c>
      <c r="X128" s="63">
        <v>28</v>
      </c>
    </row>
    <row r="129" spans="4:24" ht="13" x14ac:dyDescent="0.3">
      <c r="D129" s="56">
        <v>68</v>
      </c>
      <c r="E129" s="56">
        <v>34</v>
      </c>
      <c r="G129" s="132">
        <v>67</v>
      </c>
      <c r="H129" s="133">
        <v>77</v>
      </c>
      <c r="I129" s="133">
        <v>29</v>
      </c>
      <c r="K129" s="52"/>
      <c r="L129" s="52"/>
      <c r="M129" s="60"/>
      <c r="N129" s="60"/>
      <c r="P129" s="63">
        <v>119</v>
      </c>
      <c r="Q129" s="63">
        <v>36</v>
      </c>
      <c r="R129" s="34" t="s">
        <v>280</v>
      </c>
      <c r="S129" s="138">
        <v>13</v>
      </c>
      <c r="U129" s="63">
        <v>119</v>
      </c>
      <c r="V129" s="63">
        <v>68</v>
      </c>
      <c r="W129" s="34" t="s">
        <v>280</v>
      </c>
      <c r="X129" s="63">
        <v>29</v>
      </c>
    </row>
    <row r="130" spans="4:24" ht="13" x14ac:dyDescent="0.3">
      <c r="D130" s="56">
        <v>69</v>
      </c>
      <c r="E130" s="56">
        <v>35</v>
      </c>
      <c r="G130" s="132">
        <v>68</v>
      </c>
      <c r="H130" s="133">
        <v>78</v>
      </c>
      <c r="I130" s="133">
        <v>30</v>
      </c>
      <c r="K130" s="52"/>
      <c r="L130" s="52"/>
      <c r="M130" s="60"/>
      <c r="N130" s="60"/>
      <c r="P130" s="63">
        <v>120</v>
      </c>
      <c r="Q130" s="63">
        <v>36</v>
      </c>
      <c r="R130" s="34" t="s">
        <v>280</v>
      </c>
      <c r="S130" s="138">
        <v>13</v>
      </c>
      <c r="U130" s="63">
        <v>120</v>
      </c>
      <c r="V130" s="63">
        <v>68</v>
      </c>
      <c r="W130" s="34" t="s">
        <v>280</v>
      </c>
      <c r="X130" s="63">
        <v>29</v>
      </c>
    </row>
    <row r="131" spans="4:24" ht="13" x14ac:dyDescent="0.3">
      <c r="D131" s="56">
        <v>70</v>
      </c>
      <c r="E131" s="56">
        <v>35</v>
      </c>
      <c r="G131" s="132">
        <v>69</v>
      </c>
      <c r="H131" s="133">
        <v>79</v>
      </c>
      <c r="I131" s="133">
        <v>31</v>
      </c>
      <c r="K131" s="52"/>
      <c r="L131" s="52"/>
      <c r="M131" s="60"/>
      <c r="N131" s="60"/>
      <c r="P131" s="63">
        <v>121</v>
      </c>
      <c r="Q131" s="34">
        <v>36</v>
      </c>
      <c r="R131" s="34" t="s">
        <v>280</v>
      </c>
      <c r="S131" s="138">
        <v>13</v>
      </c>
      <c r="U131" s="63">
        <v>121</v>
      </c>
      <c r="V131" s="136">
        <v>69</v>
      </c>
      <c r="W131" s="34" t="s">
        <v>280</v>
      </c>
      <c r="X131" s="34">
        <v>30</v>
      </c>
    </row>
    <row r="132" spans="4:24" ht="13" x14ac:dyDescent="0.3">
      <c r="D132" s="56">
        <v>71</v>
      </c>
      <c r="E132" s="56">
        <v>36</v>
      </c>
      <c r="G132" s="132">
        <v>70</v>
      </c>
      <c r="H132" s="133">
        <v>80</v>
      </c>
      <c r="I132" s="133">
        <v>32</v>
      </c>
      <c r="K132" s="52"/>
      <c r="L132" s="52"/>
      <c r="M132" s="60"/>
      <c r="N132" s="60"/>
      <c r="P132" s="63">
        <v>122</v>
      </c>
      <c r="Q132" s="34">
        <v>37</v>
      </c>
      <c r="R132" s="34" t="s">
        <v>280</v>
      </c>
      <c r="S132" s="138">
        <v>13</v>
      </c>
      <c r="U132" s="63">
        <v>122</v>
      </c>
      <c r="V132" s="34">
        <v>69</v>
      </c>
      <c r="W132" s="34" t="s">
        <v>280</v>
      </c>
      <c r="X132" s="34">
        <v>30</v>
      </c>
    </row>
    <row r="133" spans="4:24" ht="13" x14ac:dyDescent="0.3">
      <c r="D133" s="56">
        <v>72</v>
      </c>
      <c r="E133" s="56">
        <v>37</v>
      </c>
      <c r="G133" s="132">
        <v>71</v>
      </c>
      <c r="H133" s="133">
        <v>80</v>
      </c>
      <c r="I133" s="133">
        <v>33</v>
      </c>
      <c r="K133" s="52"/>
      <c r="L133" s="52"/>
      <c r="M133" s="60"/>
      <c r="N133" s="60"/>
      <c r="P133" s="63">
        <v>123</v>
      </c>
      <c r="Q133" s="34">
        <v>37</v>
      </c>
      <c r="R133" s="34" t="s">
        <v>280</v>
      </c>
      <c r="S133" s="138">
        <v>13</v>
      </c>
      <c r="U133" s="63">
        <v>123</v>
      </c>
      <c r="V133" s="34">
        <v>70</v>
      </c>
      <c r="W133" s="34" t="s">
        <v>280</v>
      </c>
      <c r="X133" s="34">
        <v>31</v>
      </c>
    </row>
    <row r="134" spans="4:24" ht="13" x14ac:dyDescent="0.3">
      <c r="D134" s="56">
        <v>73</v>
      </c>
      <c r="E134" s="56">
        <v>38</v>
      </c>
      <c r="G134" s="132">
        <v>72</v>
      </c>
      <c r="H134" s="133">
        <v>81</v>
      </c>
      <c r="I134" s="133">
        <v>34</v>
      </c>
      <c r="K134" s="52"/>
      <c r="L134" s="52"/>
      <c r="M134" s="60"/>
      <c r="N134" s="60"/>
      <c r="P134" s="63">
        <v>124</v>
      </c>
      <c r="Q134" s="34">
        <v>37</v>
      </c>
      <c r="R134" s="34" t="s">
        <v>280</v>
      </c>
      <c r="S134" s="138">
        <v>14</v>
      </c>
      <c r="U134" s="63">
        <v>124</v>
      </c>
      <c r="V134" s="34">
        <v>71</v>
      </c>
      <c r="W134" s="34" t="s">
        <v>280</v>
      </c>
      <c r="X134" s="34">
        <v>31</v>
      </c>
    </row>
    <row r="135" spans="4:24" ht="13" x14ac:dyDescent="0.3">
      <c r="D135" s="56">
        <v>74</v>
      </c>
      <c r="E135" s="56">
        <v>39</v>
      </c>
      <c r="G135" s="132">
        <v>73</v>
      </c>
      <c r="H135" s="133">
        <v>82</v>
      </c>
      <c r="I135" s="133">
        <v>35</v>
      </c>
      <c r="K135" s="52"/>
      <c r="L135" s="52"/>
      <c r="M135" s="60"/>
      <c r="N135" s="60"/>
      <c r="P135" s="63">
        <v>125</v>
      </c>
      <c r="Q135" s="34">
        <v>38</v>
      </c>
      <c r="R135" s="34" t="s">
        <v>280</v>
      </c>
      <c r="S135" s="138">
        <v>14</v>
      </c>
      <c r="U135" s="63">
        <v>125</v>
      </c>
      <c r="V135" s="34">
        <v>71</v>
      </c>
      <c r="W135" s="34" t="s">
        <v>280</v>
      </c>
      <c r="X135" s="34">
        <v>32</v>
      </c>
    </row>
    <row r="136" spans="4:24" ht="13" x14ac:dyDescent="0.3">
      <c r="D136" s="56">
        <v>75</v>
      </c>
      <c r="E136" s="56">
        <v>40</v>
      </c>
      <c r="G136" s="132">
        <v>74</v>
      </c>
      <c r="H136" s="133">
        <v>83</v>
      </c>
      <c r="I136" s="133">
        <v>36</v>
      </c>
      <c r="K136" s="52"/>
      <c r="L136" s="52"/>
      <c r="M136" s="60"/>
      <c r="N136" s="60"/>
      <c r="P136" s="63">
        <v>126</v>
      </c>
      <c r="Q136" s="34">
        <v>38</v>
      </c>
      <c r="R136" s="34" t="s">
        <v>280</v>
      </c>
      <c r="S136" s="138">
        <v>14</v>
      </c>
      <c r="U136" s="63">
        <v>126</v>
      </c>
      <c r="V136" s="34">
        <v>72</v>
      </c>
      <c r="W136" s="34" t="s">
        <v>280</v>
      </c>
      <c r="X136" s="34">
        <v>32</v>
      </c>
    </row>
    <row r="137" spans="4:24" ht="13" x14ac:dyDescent="0.3">
      <c r="D137" s="56">
        <v>76</v>
      </c>
      <c r="E137" s="56">
        <v>40</v>
      </c>
      <c r="G137" s="132">
        <v>75</v>
      </c>
      <c r="H137" s="133">
        <v>84</v>
      </c>
      <c r="I137" s="133">
        <v>36</v>
      </c>
      <c r="K137" s="52"/>
      <c r="L137" s="52"/>
      <c r="M137" s="60"/>
      <c r="N137" s="60"/>
      <c r="P137" s="63">
        <v>127</v>
      </c>
      <c r="Q137" s="34">
        <v>38</v>
      </c>
      <c r="R137" s="34" t="s">
        <v>280</v>
      </c>
      <c r="S137" s="138">
        <v>14</v>
      </c>
      <c r="U137" s="63">
        <v>127</v>
      </c>
      <c r="V137" s="34">
        <v>72</v>
      </c>
      <c r="W137" s="34" t="s">
        <v>280</v>
      </c>
      <c r="X137" s="34">
        <v>32</v>
      </c>
    </row>
    <row r="138" spans="4:24" ht="13" x14ac:dyDescent="0.3">
      <c r="D138" s="56">
        <v>77</v>
      </c>
      <c r="E138" s="56">
        <v>41</v>
      </c>
      <c r="G138" s="132">
        <v>76</v>
      </c>
      <c r="H138" s="133">
        <v>85</v>
      </c>
      <c r="I138" s="133">
        <v>37</v>
      </c>
      <c r="K138" s="52"/>
      <c r="L138" s="52"/>
      <c r="M138" s="60"/>
      <c r="N138" s="60"/>
      <c r="P138" s="63">
        <v>128</v>
      </c>
      <c r="Q138" s="34">
        <v>38</v>
      </c>
      <c r="R138" s="34" t="s">
        <v>280</v>
      </c>
      <c r="S138" s="138">
        <v>14</v>
      </c>
      <c r="U138" s="63">
        <v>128</v>
      </c>
      <c r="V138" s="35">
        <v>73</v>
      </c>
      <c r="W138" s="34" t="s">
        <v>280</v>
      </c>
      <c r="X138" s="34">
        <v>32</v>
      </c>
    </row>
    <row r="139" spans="4:24" ht="13" x14ac:dyDescent="0.3">
      <c r="D139" s="56">
        <v>78</v>
      </c>
      <c r="E139" s="56">
        <v>42</v>
      </c>
      <c r="G139" s="132">
        <v>77</v>
      </c>
      <c r="H139" s="133">
        <v>86</v>
      </c>
      <c r="I139" s="133">
        <v>38</v>
      </c>
      <c r="K139" s="52"/>
      <c r="L139" s="52"/>
      <c r="M139" s="60"/>
      <c r="N139" s="60"/>
      <c r="P139" s="63">
        <v>129</v>
      </c>
      <c r="Q139" s="34">
        <v>39</v>
      </c>
      <c r="R139" s="34" t="s">
        <v>280</v>
      </c>
      <c r="S139" s="136">
        <v>14</v>
      </c>
      <c r="U139" s="63">
        <v>129</v>
      </c>
      <c r="V139" s="34">
        <v>73</v>
      </c>
      <c r="W139" s="34" t="s">
        <v>280</v>
      </c>
      <c r="X139" s="34">
        <v>32</v>
      </c>
    </row>
    <row r="140" spans="4:24" ht="13" x14ac:dyDescent="0.3">
      <c r="D140" s="56">
        <v>79</v>
      </c>
      <c r="E140" s="56">
        <v>43</v>
      </c>
      <c r="G140" s="132">
        <v>78</v>
      </c>
      <c r="H140" s="133">
        <v>87</v>
      </c>
      <c r="I140" s="133">
        <v>39</v>
      </c>
      <c r="K140" s="52"/>
      <c r="L140" s="52"/>
      <c r="M140" s="60"/>
      <c r="N140" s="60"/>
      <c r="P140" s="63">
        <v>130</v>
      </c>
      <c r="Q140" s="34">
        <v>39</v>
      </c>
      <c r="R140" s="34" t="s">
        <v>280</v>
      </c>
      <c r="S140" s="136">
        <v>14</v>
      </c>
      <c r="U140" s="63">
        <v>130</v>
      </c>
      <c r="V140" s="34">
        <v>74</v>
      </c>
      <c r="W140" s="34" t="s">
        <v>280</v>
      </c>
      <c r="X140" s="34">
        <v>33</v>
      </c>
    </row>
    <row r="141" spans="4:24" ht="13" x14ac:dyDescent="0.3">
      <c r="D141" s="56">
        <v>80</v>
      </c>
      <c r="E141" s="56">
        <v>45</v>
      </c>
      <c r="G141" s="132">
        <v>79</v>
      </c>
      <c r="H141" s="133">
        <v>88</v>
      </c>
      <c r="I141" s="133">
        <v>41</v>
      </c>
      <c r="K141" s="52"/>
      <c r="L141" s="52"/>
      <c r="M141" s="60"/>
      <c r="N141" s="60"/>
      <c r="P141" s="63">
        <v>131</v>
      </c>
      <c r="Q141" s="34">
        <v>40</v>
      </c>
      <c r="R141" s="34" t="s">
        <v>280</v>
      </c>
      <c r="S141" s="136">
        <v>14</v>
      </c>
      <c r="U141" s="63">
        <v>131</v>
      </c>
      <c r="V141" s="34">
        <v>74</v>
      </c>
      <c r="W141" s="34" t="s">
        <v>280</v>
      </c>
      <c r="X141" s="34">
        <v>33</v>
      </c>
    </row>
    <row r="142" spans="4:24" ht="13" x14ac:dyDescent="0.3">
      <c r="D142" s="56">
        <v>81</v>
      </c>
      <c r="E142" s="56">
        <v>46</v>
      </c>
      <c r="G142" s="132">
        <v>80</v>
      </c>
      <c r="H142" s="133">
        <v>88</v>
      </c>
      <c r="I142" s="133">
        <v>43</v>
      </c>
      <c r="K142" s="52"/>
      <c r="L142" s="52"/>
      <c r="M142" s="60"/>
      <c r="N142" s="60"/>
      <c r="P142" s="63">
        <v>132</v>
      </c>
      <c r="Q142" s="34">
        <v>40</v>
      </c>
      <c r="R142" s="34" t="s">
        <v>280</v>
      </c>
      <c r="S142" s="136">
        <v>14</v>
      </c>
      <c r="U142" s="63">
        <v>132</v>
      </c>
      <c r="V142" s="34">
        <v>75</v>
      </c>
      <c r="W142" s="34" t="s">
        <v>280</v>
      </c>
      <c r="X142" s="34">
        <v>34</v>
      </c>
    </row>
    <row r="143" spans="4:24" ht="13" x14ac:dyDescent="0.3">
      <c r="D143" s="56">
        <v>82</v>
      </c>
      <c r="E143" s="56">
        <v>47</v>
      </c>
      <c r="G143" s="132">
        <v>81</v>
      </c>
      <c r="H143" s="133">
        <v>89</v>
      </c>
      <c r="I143" s="133">
        <v>44</v>
      </c>
      <c r="K143" s="52"/>
      <c r="L143" s="52"/>
      <c r="M143" s="60"/>
      <c r="N143" s="60"/>
      <c r="P143" s="63">
        <v>133</v>
      </c>
      <c r="Q143" s="34">
        <v>41</v>
      </c>
      <c r="R143" s="34" t="s">
        <v>280</v>
      </c>
      <c r="S143" s="136">
        <v>14</v>
      </c>
      <c r="U143" s="63">
        <v>133</v>
      </c>
      <c r="V143" s="34">
        <v>76</v>
      </c>
      <c r="W143" s="34" t="s">
        <v>280</v>
      </c>
      <c r="X143" s="34">
        <v>34</v>
      </c>
    </row>
    <row r="144" spans="4:24" ht="13" x14ac:dyDescent="0.3">
      <c r="D144" s="56">
        <v>83</v>
      </c>
      <c r="E144" s="56">
        <v>48</v>
      </c>
      <c r="G144" s="132">
        <v>82</v>
      </c>
      <c r="H144" s="133">
        <v>90</v>
      </c>
      <c r="I144" s="133">
        <v>46</v>
      </c>
      <c r="K144" s="52"/>
      <c r="L144" s="52"/>
      <c r="M144" s="60"/>
      <c r="N144" s="60"/>
      <c r="P144" s="63">
        <v>134</v>
      </c>
      <c r="Q144" s="34">
        <v>41</v>
      </c>
      <c r="R144" s="34" t="s">
        <v>280</v>
      </c>
      <c r="S144" s="136">
        <v>14</v>
      </c>
      <c r="U144" s="63">
        <v>134</v>
      </c>
      <c r="V144" s="34">
        <v>76</v>
      </c>
      <c r="W144" s="34" t="s">
        <v>281</v>
      </c>
      <c r="X144" s="34">
        <v>34</v>
      </c>
    </row>
    <row r="145" spans="4:24" ht="13" x14ac:dyDescent="0.3">
      <c r="D145" s="56">
        <v>84</v>
      </c>
      <c r="E145" s="56">
        <v>49</v>
      </c>
      <c r="G145" s="132">
        <v>83</v>
      </c>
      <c r="H145" s="133">
        <v>91</v>
      </c>
      <c r="I145" s="133">
        <v>47</v>
      </c>
      <c r="K145" s="52"/>
      <c r="L145" s="52"/>
      <c r="M145" s="60"/>
      <c r="N145" s="60"/>
      <c r="P145" s="63">
        <v>135</v>
      </c>
      <c r="Q145" s="34">
        <v>41</v>
      </c>
      <c r="R145" s="34" t="s">
        <v>280</v>
      </c>
      <c r="S145" s="136">
        <v>14</v>
      </c>
      <c r="U145" s="63">
        <v>135</v>
      </c>
      <c r="V145" s="34">
        <v>77</v>
      </c>
      <c r="W145" s="34" t="s">
        <v>281</v>
      </c>
      <c r="X145" s="34">
        <v>35</v>
      </c>
    </row>
    <row r="146" spans="4:24" ht="13" x14ac:dyDescent="0.3">
      <c r="D146" s="56">
        <v>85</v>
      </c>
      <c r="E146" s="56">
        <v>50</v>
      </c>
      <c r="G146" s="132">
        <v>84</v>
      </c>
      <c r="H146" s="133">
        <v>92</v>
      </c>
      <c r="I146" s="133">
        <v>47</v>
      </c>
      <c r="K146" s="52"/>
      <c r="L146" s="52"/>
      <c r="M146" s="60"/>
      <c r="N146" s="60"/>
      <c r="P146" s="63">
        <v>136</v>
      </c>
      <c r="Q146" s="34">
        <v>42</v>
      </c>
      <c r="R146" s="34" t="s">
        <v>280</v>
      </c>
      <c r="S146" s="136">
        <v>14</v>
      </c>
      <c r="U146" s="63">
        <v>136</v>
      </c>
      <c r="V146" s="34">
        <v>77</v>
      </c>
      <c r="W146" s="34" t="s">
        <v>281</v>
      </c>
      <c r="X146" s="34">
        <v>35</v>
      </c>
    </row>
    <row r="147" spans="4:24" ht="13" x14ac:dyDescent="0.3">
      <c r="D147" s="56">
        <v>86</v>
      </c>
      <c r="E147" s="56">
        <v>51</v>
      </c>
      <c r="G147" s="132">
        <v>85</v>
      </c>
      <c r="H147" s="133">
        <v>93</v>
      </c>
      <c r="I147" s="133">
        <v>48</v>
      </c>
      <c r="K147" s="52"/>
      <c r="L147" s="52"/>
      <c r="M147" s="60"/>
      <c r="N147" s="60"/>
      <c r="P147" s="63">
        <v>137</v>
      </c>
      <c r="Q147" s="34">
        <v>42</v>
      </c>
      <c r="R147" s="34" t="s">
        <v>280</v>
      </c>
      <c r="S147" s="136">
        <v>15</v>
      </c>
      <c r="U147" s="63">
        <v>137</v>
      </c>
      <c r="V147" s="34">
        <v>78</v>
      </c>
      <c r="W147" s="34" t="s">
        <v>281</v>
      </c>
      <c r="X147" s="34">
        <v>35</v>
      </c>
    </row>
    <row r="148" spans="4:24" ht="13" x14ac:dyDescent="0.3">
      <c r="D148" s="56">
        <v>87</v>
      </c>
      <c r="E148" s="56">
        <v>52</v>
      </c>
      <c r="G148" s="132">
        <v>86</v>
      </c>
      <c r="H148" s="133">
        <v>94</v>
      </c>
      <c r="I148" s="133">
        <v>48</v>
      </c>
      <c r="K148" s="52"/>
      <c r="L148" s="52"/>
      <c r="M148" s="60"/>
      <c r="N148" s="60"/>
      <c r="P148" s="63">
        <v>138</v>
      </c>
      <c r="Q148" s="34">
        <v>42</v>
      </c>
      <c r="R148" s="34" t="s">
        <v>280</v>
      </c>
      <c r="S148" s="136">
        <v>15</v>
      </c>
      <c r="U148" s="63">
        <v>138</v>
      </c>
      <c r="V148" s="34">
        <v>78</v>
      </c>
      <c r="W148" s="34" t="s">
        <v>281</v>
      </c>
      <c r="X148" s="34">
        <v>36</v>
      </c>
    </row>
    <row r="149" spans="4:24" ht="13" x14ac:dyDescent="0.3">
      <c r="D149" s="56">
        <v>88</v>
      </c>
      <c r="E149" s="56">
        <v>53</v>
      </c>
      <c r="G149" s="132">
        <v>87</v>
      </c>
      <c r="H149" s="133">
        <v>95</v>
      </c>
      <c r="I149" s="133">
        <v>49</v>
      </c>
      <c r="K149" s="52"/>
      <c r="L149" s="52"/>
      <c r="M149" s="60"/>
      <c r="N149" s="60"/>
      <c r="P149" s="63">
        <v>139</v>
      </c>
      <c r="Q149" s="34">
        <v>43</v>
      </c>
      <c r="R149" s="34" t="s">
        <v>280</v>
      </c>
      <c r="S149" s="136">
        <v>15</v>
      </c>
      <c r="U149" s="63">
        <v>139</v>
      </c>
      <c r="V149" s="34">
        <v>79</v>
      </c>
      <c r="W149" s="34" t="s">
        <v>281</v>
      </c>
      <c r="X149" s="34">
        <v>36</v>
      </c>
    </row>
    <row r="150" spans="4:24" ht="13" x14ac:dyDescent="0.3">
      <c r="G150" s="132">
        <v>88</v>
      </c>
      <c r="H150" s="133">
        <v>96</v>
      </c>
      <c r="I150" s="133">
        <v>52</v>
      </c>
      <c r="K150" s="52"/>
      <c r="L150" s="52"/>
      <c r="M150" s="60"/>
      <c r="N150" s="60"/>
      <c r="P150" s="63">
        <v>140</v>
      </c>
      <c r="Q150" s="34">
        <v>43</v>
      </c>
      <c r="R150" s="34" t="s">
        <v>280</v>
      </c>
      <c r="S150" s="136">
        <v>15</v>
      </c>
      <c r="U150" s="63">
        <v>140</v>
      </c>
      <c r="V150" s="34">
        <v>79</v>
      </c>
      <c r="W150" s="34" t="s">
        <v>281</v>
      </c>
      <c r="X150" s="34">
        <v>37</v>
      </c>
    </row>
    <row r="151" spans="4:24" ht="13" x14ac:dyDescent="0.3">
      <c r="G151" s="132">
        <v>89</v>
      </c>
      <c r="H151" s="133">
        <v>96</v>
      </c>
      <c r="I151" s="133">
        <v>55</v>
      </c>
      <c r="K151" s="52"/>
      <c r="L151" s="52"/>
      <c r="M151" s="60"/>
      <c r="N151" s="60"/>
      <c r="P151" s="63">
        <v>141</v>
      </c>
      <c r="Q151" s="34">
        <v>43</v>
      </c>
      <c r="R151" s="34" t="s">
        <v>280</v>
      </c>
      <c r="S151" s="136">
        <v>15</v>
      </c>
      <c r="U151" s="63">
        <v>141</v>
      </c>
      <c r="V151" s="34">
        <v>80</v>
      </c>
      <c r="W151" s="34" t="s">
        <v>281</v>
      </c>
      <c r="X151" s="34">
        <v>37</v>
      </c>
    </row>
    <row r="152" spans="4:24" ht="13" x14ac:dyDescent="0.3">
      <c r="G152" s="132">
        <v>90</v>
      </c>
      <c r="H152" s="133">
        <v>97</v>
      </c>
      <c r="I152" s="133" t="s">
        <v>103</v>
      </c>
      <c r="K152" s="52"/>
      <c r="L152" s="52"/>
      <c r="M152" s="60"/>
      <c r="N152" s="60"/>
      <c r="P152" s="63">
        <v>142</v>
      </c>
      <c r="Q152" s="34">
        <v>44</v>
      </c>
      <c r="R152" s="34" t="s">
        <v>280</v>
      </c>
      <c r="S152" s="136">
        <v>15</v>
      </c>
      <c r="U152" s="63">
        <v>142</v>
      </c>
      <c r="V152" s="34">
        <v>81</v>
      </c>
      <c r="W152" s="34" t="s">
        <v>281</v>
      </c>
      <c r="X152" s="34">
        <v>37</v>
      </c>
    </row>
    <row r="153" spans="4:24" ht="13" x14ac:dyDescent="0.3">
      <c r="G153" s="132">
        <v>91</v>
      </c>
      <c r="H153" s="133">
        <v>98</v>
      </c>
      <c r="I153" s="133" t="s">
        <v>103</v>
      </c>
      <c r="K153" s="52"/>
      <c r="L153" s="52"/>
      <c r="M153" s="60"/>
      <c r="N153" s="60"/>
      <c r="P153" s="63">
        <v>143</v>
      </c>
      <c r="Q153" s="34">
        <v>44</v>
      </c>
      <c r="R153" s="34" t="s">
        <v>280</v>
      </c>
      <c r="S153" s="136">
        <v>15</v>
      </c>
      <c r="U153" s="63">
        <v>143</v>
      </c>
      <c r="V153" s="34">
        <v>81</v>
      </c>
      <c r="W153" s="34" t="s">
        <v>281</v>
      </c>
      <c r="X153" s="34">
        <v>38</v>
      </c>
    </row>
    <row r="154" spans="4:24" ht="13" x14ac:dyDescent="0.3">
      <c r="G154" s="132">
        <v>92</v>
      </c>
      <c r="H154" s="133">
        <v>99</v>
      </c>
      <c r="I154" s="133" t="s">
        <v>103</v>
      </c>
      <c r="K154" s="52"/>
      <c r="L154" s="52"/>
      <c r="M154" s="60"/>
      <c r="N154" s="60"/>
      <c r="P154" s="63">
        <v>144</v>
      </c>
      <c r="Q154" s="34">
        <v>45</v>
      </c>
      <c r="R154" s="34" t="s">
        <v>280</v>
      </c>
      <c r="S154" s="136">
        <v>15</v>
      </c>
      <c r="U154" s="63">
        <v>144</v>
      </c>
      <c r="V154" s="34">
        <v>82</v>
      </c>
      <c r="W154" s="34" t="s">
        <v>281</v>
      </c>
      <c r="X154" s="34">
        <v>38</v>
      </c>
    </row>
    <row r="155" spans="4:24" ht="13" x14ac:dyDescent="0.3">
      <c r="G155" s="132">
        <v>93</v>
      </c>
      <c r="H155" s="133">
        <v>100</v>
      </c>
      <c r="I155" s="133" t="s">
        <v>103</v>
      </c>
      <c r="K155" s="52"/>
      <c r="L155" s="52"/>
      <c r="M155" s="60"/>
      <c r="N155" s="60"/>
      <c r="P155" s="63">
        <v>145</v>
      </c>
      <c r="Q155" s="34">
        <v>45</v>
      </c>
      <c r="R155" s="34" t="s">
        <v>280</v>
      </c>
      <c r="S155" s="136">
        <v>15</v>
      </c>
      <c r="U155" s="63">
        <v>145</v>
      </c>
      <c r="V155" s="34">
        <v>82</v>
      </c>
      <c r="W155" s="34" t="s">
        <v>281</v>
      </c>
      <c r="X155" s="34">
        <v>39</v>
      </c>
    </row>
    <row r="156" spans="4:24" ht="13" x14ac:dyDescent="0.3">
      <c r="G156" s="132">
        <v>94</v>
      </c>
      <c r="H156" s="133">
        <v>101</v>
      </c>
      <c r="I156" s="133" t="s">
        <v>103</v>
      </c>
      <c r="K156" s="52"/>
      <c r="L156" s="52"/>
      <c r="M156" s="60"/>
      <c r="N156" s="60"/>
      <c r="P156" s="63">
        <v>146</v>
      </c>
      <c r="Q156" s="34">
        <v>45</v>
      </c>
      <c r="R156" s="34" t="s">
        <v>280</v>
      </c>
      <c r="S156" s="136">
        <v>16</v>
      </c>
      <c r="U156" s="63">
        <v>146</v>
      </c>
      <c r="V156" s="34">
        <v>83</v>
      </c>
      <c r="W156" s="34" t="s">
        <v>281</v>
      </c>
      <c r="X156" s="34">
        <v>39</v>
      </c>
    </row>
    <row r="157" spans="4:24" ht="13" x14ac:dyDescent="0.3">
      <c r="G157" s="132">
        <v>95</v>
      </c>
      <c r="H157" s="133">
        <v>102</v>
      </c>
      <c r="I157" s="133" t="s">
        <v>103</v>
      </c>
      <c r="K157" s="52"/>
      <c r="L157" s="52"/>
      <c r="M157" s="60"/>
      <c r="N157" s="60"/>
      <c r="P157" s="63">
        <v>147</v>
      </c>
      <c r="Q157" s="34">
        <v>46</v>
      </c>
      <c r="R157" s="34" t="s">
        <v>280</v>
      </c>
      <c r="S157" s="136">
        <v>16</v>
      </c>
      <c r="U157" s="63">
        <v>147</v>
      </c>
      <c r="V157" s="34">
        <v>83</v>
      </c>
      <c r="W157" s="34" t="s">
        <v>281</v>
      </c>
      <c r="X157" s="34">
        <v>40</v>
      </c>
    </row>
    <row r="158" spans="4:24" ht="13" x14ac:dyDescent="0.3">
      <c r="G158" s="132">
        <v>96</v>
      </c>
      <c r="H158" s="133">
        <v>103</v>
      </c>
      <c r="I158" s="133" t="s">
        <v>103</v>
      </c>
      <c r="K158" s="52"/>
      <c r="L158" s="52"/>
      <c r="M158" s="60"/>
      <c r="N158" s="60"/>
      <c r="P158" s="63">
        <v>148</v>
      </c>
      <c r="Q158" s="34">
        <v>46</v>
      </c>
      <c r="R158" s="34" t="s">
        <v>280</v>
      </c>
      <c r="S158" s="136">
        <v>17</v>
      </c>
      <c r="U158" s="63">
        <v>148</v>
      </c>
      <c r="V158" s="34">
        <v>84</v>
      </c>
      <c r="W158" s="34" t="s">
        <v>281</v>
      </c>
      <c r="X158" s="34">
        <v>41</v>
      </c>
    </row>
    <row r="159" spans="4:24" ht="13" x14ac:dyDescent="0.3">
      <c r="G159" s="132">
        <v>97</v>
      </c>
      <c r="H159" s="133">
        <v>104</v>
      </c>
      <c r="I159" s="133" t="s">
        <v>103</v>
      </c>
      <c r="K159" s="52"/>
      <c r="L159" s="52"/>
      <c r="M159" s="60"/>
      <c r="N159" s="60"/>
      <c r="P159" s="63">
        <v>149</v>
      </c>
      <c r="Q159" s="34">
        <v>46</v>
      </c>
      <c r="R159" s="34" t="s">
        <v>280</v>
      </c>
      <c r="S159" s="136">
        <v>17</v>
      </c>
      <c r="U159" s="63">
        <v>149</v>
      </c>
      <c r="V159" s="34">
        <v>85</v>
      </c>
      <c r="W159" s="34" t="s">
        <v>281</v>
      </c>
      <c r="X159" s="34">
        <v>42</v>
      </c>
    </row>
    <row r="160" spans="4:24" ht="13" x14ac:dyDescent="0.3">
      <c r="G160" s="132">
        <v>98</v>
      </c>
      <c r="H160" s="133">
        <v>104</v>
      </c>
      <c r="I160" s="133" t="s">
        <v>103</v>
      </c>
      <c r="K160" s="52"/>
      <c r="L160" s="52"/>
      <c r="M160" s="60"/>
      <c r="N160" s="60"/>
      <c r="P160" s="63">
        <v>150</v>
      </c>
      <c r="Q160" s="34">
        <v>47</v>
      </c>
      <c r="R160" s="34" t="s">
        <v>280</v>
      </c>
      <c r="S160" s="136">
        <v>17</v>
      </c>
      <c r="U160" s="63">
        <v>150</v>
      </c>
      <c r="V160" s="34">
        <v>85</v>
      </c>
      <c r="W160" s="34" t="s">
        <v>281</v>
      </c>
      <c r="X160" s="34">
        <v>42</v>
      </c>
    </row>
    <row r="161" spans="7:24" ht="13" x14ac:dyDescent="0.3">
      <c r="G161" s="132">
        <v>99</v>
      </c>
      <c r="H161" s="133">
        <v>105</v>
      </c>
      <c r="I161" s="133" t="s">
        <v>103</v>
      </c>
      <c r="K161" s="52"/>
      <c r="L161" s="52"/>
      <c r="M161" s="60"/>
      <c r="N161" s="60"/>
      <c r="P161" s="63">
        <v>151</v>
      </c>
      <c r="Q161" s="34">
        <v>47</v>
      </c>
      <c r="R161" s="34" t="s">
        <v>280</v>
      </c>
      <c r="S161" s="136">
        <v>18</v>
      </c>
      <c r="U161" s="63">
        <v>151</v>
      </c>
      <c r="V161" s="34">
        <v>86</v>
      </c>
      <c r="W161" s="34" t="s">
        <v>281</v>
      </c>
      <c r="X161" s="34">
        <v>43</v>
      </c>
    </row>
    <row r="162" spans="7:24" ht="13" x14ac:dyDescent="0.3">
      <c r="G162" s="132">
        <v>100</v>
      </c>
      <c r="H162" s="133">
        <v>106</v>
      </c>
      <c r="I162" s="133" t="s">
        <v>103</v>
      </c>
      <c r="K162" s="52"/>
      <c r="L162" s="52"/>
      <c r="M162" s="60"/>
      <c r="N162" s="60"/>
      <c r="P162" s="63">
        <v>152</v>
      </c>
      <c r="Q162" s="34">
        <v>48</v>
      </c>
      <c r="R162" s="34" t="s">
        <v>280</v>
      </c>
      <c r="S162" s="136">
        <v>18</v>
      </c>
      <c r="U162" s="63">
        <v>152</v>
      </c>
      <c r="V162" s="34">
        <v>86</v>
      </c>
      <c r="W162" s="34" t="s">
        <v>281</v>
      </c>
      <c r="X162" s="34">
        <v>42</v>
      </c>
    </row>
    <row r="163" spans="7:24" ht="13" x14ac:dyDescent="0.3">
      <c r="G163" s="132">
        <v>101</v>
      </c>
      <c r="H163" s="133">
        <v>107</v>
      </c>
      <c r="I163" s="133" t="s">
        <v>103</v>
      </c>
      <c r="K163" s="52"/>
      <c r="L163" s="52"/>
      <c r="M163" s="60"/>
      <c r="N163" s="60"/>
      <c r="P163" s="63">
        <v>153</v>
      </c>
      <c r="Q163" s="34">
        <v>48</v>
      </c>
      <c r="R163" s="34" t="s">
        <v>280</v>
      </c>
      <c r="S163" s="136">
        <v>18</v>
      </c>
      <c r="U163" s="63">
        <v>153</v>
      </c>
      <c r="V163" s="34">
        <v>87</v>
      </c>
      <c r="W163" s="34" t="s">
        <v>281</v>
      </c>
      <c r="X163" s="34">
        <v>43</v>
      </c>
    </row>
    <row r="164" spans="7:24" ht="13" x14ac:dyDescent="0.3">
      <c r="G164" s="132">
        <v>102</v>
      </c>
      <c r="H164" s="133">
        <v>102</v>
      </c>
      <c r="I164" s="133" t="s">
        <v>103</v>
      </c>
      <c r="K164" s="52"/>
      <c r="L164" s="52"/>
      <c r="M164" s="60"/>
      <c r="N164" s="60"/>
      <c r="P164" s="63">
        <v>154</v>
      </c>
      <c r="Q164" s="34">
        <v>48</v>
      </c>
      <c r="R164" s="34" t="s">
        <v>280</v>
      </c>
      <c r="S164" s="136">
        <v>19</v>
      </c>
      <c r="U164" s="63">
        <v>154</v>
      </c>
      <c r="V164" s="34">
        <v>87</v>
      </c>
      <c r="W164" s="34" t="s">
        <v>281</v>
      </c>
      <c r="X164" s="34">
        <v>44</v>
      </c>
    </row>
    <row r="165" spans="7:24" ht="13" x14ac:dyDescent="0.3">
      <c r="G165" s="132">
        <v>103</v>
      </c>
      <c r="H165" s="133">
        <v>109</v>
      </c>
      <c r="I165" s="133" t="s">
        <v>103</v>
      </c>
      <c r="K165" s="52"/>
      <c r="L165" s="52"/>
      <c r="M165" s="60"/>
      <c r="N165" s="60"/>
      <c r="P165" s="63">
        <v>155</v>
      </c>
      <c r="Q165" s="34">
        <v>49</v>
      </c>
      <c r="R165" s="34" t="s">
        <v>280</v>
      </c>
      <c r="S165" s="136">
        <v>19</v>
      </c>
      <c r="U165" s="63">
        <v>155</v>
      </c>
      <c r="V165" s="34">
        <v>88</v>
      </c>
      <c r="W165" s="34" t="s">
        <v>281</v>
      </c>
      <c r="X165" s="34">
        <v>44</v>
      </c>
    </row>
    <row r="166" spans="7:24" ht="13" x14ac:dyDescent="0.3">
      <c r="G166" s="132">
        <v>104</v>
      </c>
      <c r="H166" s="133">
        <v>110</v>
      </c>
      <c r="I166" s="133" t="s">
        <v>103</v>
      </c>
      <c r="K166" s="52"/>
      <c r="L166" s="52"/>
      <c r="M166" s="60"/>
      <c r="N166" s="60"/>
      <c r="P166" s="63">
        <v>156</v>
      </c>
      <c r="Q166" s="34">
        <v>49</v>
      </c>
      <c r="R166" s="34" t="s">
        <v>280</v>
      </c>
      <c r="S166" s="136">
        <v>19</v>
      </c>
      <c r="U166" s="63">
        <v>156</v>
      </c>
      <c r="V166" s="34">
        <v>88</v>
      </c>
      <c r="W166" s="34" t="s">
        <v>282</v>
      </c>
      <c r="X166" s="34">
        <v>44</v>
      </c>
    </row>
    <row r="167" spans="7:24" ht="13" x14ac:dyDescent="0.3">
      <c r="G167" s="132">
        <v>105</v>
      </c>
      <c r="H167" s="133">
        <v>111</v>
      </c>
      <c r="I167" s="133" t="s">
        <v>103</v>
      </c>
      <c r="K167" s="52"/>
      <c r="L167" s="52"/>
      <c r="M167" s="60"/>
      <c r="N167" s="60"/>
      <c r="P167" s="63">
        <v>157</v>
      </c>
      <c r="Q167" s="34">
        <v>49</v>
      </c>
      <c r="R167" s="34" t="s">
        <v>280</v>
      </c>
      <c r="S167" s="136">
        <v>20</v>
      </c>
      <c r="U167" s="63">
        <v>157</v>
      </c>
      <c r="V167" s="34">
        <v>89</v>
      </c>
      <c r="W167" s="34" t="s">
        <v>282</v>
      </c>
      <c r="X167" s="34">
        <v>45</v>
      </c>
    </row>
    <row r="168" spans="7:24" ht="13" x14ac:dyDescent="0.3">
      <c r="G168" s="132">
        <v>106</v>
      </c>
      <c r="H168" s="133">
        <v>112</v>
      </c>
      <c r="I168" s="133" t="s">
        <v>103</v>
      </c>
      <c r="K168" s="52"/>
      <c r="L168" s="52"/>
      <c r="M168" s="60"/>
      <c r="N168" s="60"/>
      <c r="P168" s="63">
        <v>158</v>
      </c>
      <c r="Q168" s="34">
        <v>50</v>
      </c>
      <c r="R168" s="34" t="s">
        <v>280</v>
      </c>
      <c r="S168" s="136">
        <v>20</v>
      </c>
      <c r="U168" s="63">
        <v>158</v>
      </c>
      <c r="V168" s="34">
        <v>90</v>
      </c>
      <c r="W168" s="34" t="s">
        <v>282</v>
      </c>
      <c r="X168" s="34">
        <v>45</v>
      </c>
    </row>
    <row r="169" spans="7:24" ht="13" x14ac:dyDescent="0.3">
      <c r="G169" s="132">
        <v>107</v>
      </c>
      <c r="H169" s="133">
        <v>112</v>
      </c>
      <c r="I169" s="133" t="s">
        <v>103</v>
      </c>
      <c r="K169" s="52"/>
      <c r="L169" s="52"/>
      <c r="M169" s="60"/>
      <c r="N169" s="60"/>
      <c r="P169" s="63">
        <v>159</v>
      </c>
      <c r="Q169" s="34">
        <v>50</v>
      </c>
      <c r="R169" s="34" t="s">
        <v>280</v>
      </c>
      <c r="S169" s="136">
        <v>20</v>
      </c>
      <c r="U169" s="63">
        <v>159</v>
      </c>
      <c r="V169" s="34">
        <v>90</v>
      </c>
      <c r="W169" s="34" t="s">
        <v>282</v>
      </c>
      <c r="X169" s="34">
        <v>46</v>
      </c>
    </row>
    <row r="170" spans="7:24" ht="13" x14ac:dyDescent="0.3">
      <c r="G170" s="132">
        <v>108</v>
      </c>
      <c r="H170" s="133">
        <v>113</v>
      </c>
      <c r="I170" s="133" t="s">
        <v>103</v>
      </c>
      <c r="K170" s="52"/>
      <c r="L170" s="52"/>
      <c r="M170" s="60"/>
      <c r="N170" s="60"/>
      <c r="P170" s="63">
        <v>160</v>
      </c>
      <c r="Q170" s="34">
        <v>51</v>
      </c>
      <c r="R170" s="34" t="s">
        <v>280</v>
      </c>
      <c r="S170" s="136">
        <v>20</v>
      </c>
      <c r="U170" s="63">
        <v>160</v>
      </c>
      <c r="V170" s="34">
        <v>91</v>
      </c>
      <c r="W170" s="34" t="s">
        <v>282</v>
      </c>
      <c r="X170" s="34">
        <v>46</v>
      </c>
    </row>
    <row r="171" spans="7:24" ht="13" x14ac:dyDescent="0.3">
      <c r="G171" s="132">
        <v>109</v>
      </c>
      <c r="H171" s="133">
        <v>114</v>
      </c>
      <c r="I171" s="133" t="s">
        <v>103</v>
      </c>
      <c r="K171" s="52"/>
      <c r="L171" s="52"/>
      <c r="M171" s="60"/>
      <c r="N171" s="60"/>
      <c r="P171" s="63">
        <v>161</v>
      </c>
      <c r="Q171" s="34">
        <v>51</v>
      </c>
      <c r="R171" s="34" t="s">
        <v>280</v>
      </c>
      <c r="S171" s="136">
        <v>20</v>
      </c>
      <c r="U171" s="63">
        <v>161</v>
      </c>
      <c r="V171" s="34">
        <v>91</v>
      </c>
      <c r="W171" s="34" t="s">
        <v>282</v>
      </c>
      <c r="X171" s="34">
        <v>47</v>
      </c>
    </row>
    <row r="172" spans="7:24" ht="13" x14ac:dyDescent="0.3">
      <c r="G172" s="132">
        <v>110</v>
      </c>
      <c r="H172" s="133">
        <v>115</v>
      </c>
      <c r="I172" s="133" t="s">
        <v>103</v>
      </c>
      <c r="K172" s="52"/>
      <c r="L172" s="52"/>
      <c r="M172" s="60"/>
      <c r="N172" s="60"/>
      <c r="P172" s="63">
        <v>162</v>
      </c>
      <c r="Q172" s="34">
        <v>51</v>
      </c>
      <c r="R172" s="34" t="s">
        <v>280</v>
      </c>
      <c r="S172" s="136">
        <v>21</v>
      </c>
      <c r="U172" s="63">
        <v>162</v>
      </c>
      <c r="V172" s="34">
        <v>92</v>
      </c>
      <c r="W172" s="34" t="s">
        <v>282</v>
      </c>
      <c r="X172" s="34">
        <v>47</v>
      </c>
    </row>
    <row r="173" spans="7:24" ht="13" x14ac:dyDescent="0.3">
      <c r="G173" s="132">
        <v>111</v>
      </c>
      <c r="H173" s="133">
        <v>116</v>
      </c>
      <c r="I173" s="133" t="s">
        <v>103</v>
      </c>
      <c r="K173" s="52"/>
      <c r="L173" s="52"/>
      <c r="M173" s="60"/>
      <c r="N173" s="60"/>
      <c r="P173" s="63">
        <v>163</v>
      </c>
      <c r="Q173" s="34">
        <v>52</v>
      </c>
      <c r="R173" s="34" t="s">
        <v>280</v>
      </c>
      <c r="S173" s="136">
        <v>21</v>
      </c>
      <c r="U173" s="63">
        <v>163</v>
      </c>
      <c r="V173" s="34">
        <v>92</v>
      </c>
      <c r="W173" s="34" t="s">
        <v>282</v>
      </c>
      <c r="X173" s="34">
        <v>48</v>
      </c>
    </row>
    <row r="174" spans="7:24" ht="13" x14ac:dyDescent="0.3">
      <c r="G174" s="132">
        <v>112</v>
      </c>
      <c r="H174" s="133">
        <v>117</v>
      </c>
      <c r="I174" s="133" t="s">
        <v>103</v>
      </c>
      <c r="K174" s="52"/>
      <c r="L174" s="52"/>
      <c r="M174" s="60"/>
      <c r="N174" s="60"/>
      <c r="P174" s="63">
        <v>164</v>
      </c>
      <c r="Q174" s="34">
        <v>52</v>
      </c>
      <c r="R174" s="34" t="s">
        <v>280</v>
      </c>
      <c r="S174" s="136">
        <v>21</v>
      </c>
      <c r="U174" s="63">
        <v>164</v>
      </c>
      <c r="V174" s="34">
        <v>93</v>
      </c>
      <c r="W174" s="34" t="s">
        <v>282</v>
      </c>
      <c r="X174" s="34">
        <v>48</v>
      </c>
    </row>
    <row r="175" spans="7:24" ht="13" x14ac:dyDescent="0.3">
      <c r="G175" s="132">
        <v>113</v>
      </c>
      <c r="H175" s="133">
        <v>118</v>
      </c>
      <c r="I175" s="133" t="s">
        <v>103</v>
      </c>
      <c r="K175" s="52"/>
      <c r="L175" s="52"/>
      <c r="M175" s="60"/>
      <c r="N175" s="60"/>
      <c r="P175" s="63">
        <v>165</v>
      </c>
      <c r="Q175" s="34">
        <v>52</v>
      </c>
      <c r="R175" s="34" t="s">
        <v>280</v>
      </c>
      <c r="S175" s="136">
        <v>21</v>
      </c>
      <c r="U175" s="63">
        <v>165</v>
      </c>
      <c r="V175" s="34">
        <v>94</v>
      </c>
      <c r="W175" s="34" t="s">
        <v>282</v>
      </c>
      <c r="X175" s="34">
        <v>49</v>
      </c>
    </row>
    <row r="176" spans="7:24" ht="13" x14ac:dyDescent="0.3">
      <c r="G176" s="132">
        <v>114</v>
      </c>
      <c r="H176" s="133">
        <v>119</v>
      </c>
      <c r="I176" s="133" t="s">
        <v>103</v>
      </c>
      <c r="K176" s="52"/>
      <c r="L176" s="52"/>
      <c r="M176" s="60"/>
      <c r="N176" s="60"/>
      <c r="P176" s="63">
        <v>166</v>
      </c>
      <c r="Q176" s="34">
        <v>53</v>
      </c>
      <c r="R176" s="34" t="s">
        <v>280</v>
      </c>
      <c r="S176" s="136">
        <v>22</v>
      </c>
      <c r="U176" s="63">
        <v>166</v>
      </c>
      <c r="V176" s="34">
        <v>94</v>
      </c>
      <c r="W176" s="34" t="s">
        <v>282</v>
      </c>
      <c r="X176" s="34">
        <v>50</v>
      </c>
    </row>
    <row r="177" spans="7:24" ht="13" x14ac:dyDescent="0.3">
      <c r="G177" s="132">
        <v>115</v>
      </c>
      <c r="H177" s="133">
        <v>120</v>
      </c>
      <c r="I177" s="133" t="s">
        <v>103</v>
      </c>
      <c r="K177" s="52"/>
      <c r="L177" s="52"/>
      <c r="M177" s="60"/>
      <c r="N177" s="60"/>
      <c r="P177" s="63">
        <v>167</v>
      </c>
      <c r="Q177" s="34">
        <v>53</v>
      </c>
      <c r="R177" s="34" t="s">
        <v>280</v>
      </c>
      <c r="S177" s="136">
        <v>22</v>
      </c>
      <c r="U177" s="63">
        <v>167</v>
      </c>
      <c r="V177" s="34">
        <v>95</v>
      </c>
      <c r="W177" s="34" t="s">
        <v>282</v>
      </c>
      <c r="X177" s="34">
        <v>51</v>
      </c>
    </row>
    <row r="178" spans="7:24" ht="13" x14ac:dyDescent="0.3">
      <c r="G178" s="132">
        <v>116</v>
      </c>
      <c r="H178" s="133">
        <v>120</v>
      </c>
      <c r="I178" s="133" t="s">
        <v>103</v>
      </c>
      <c r="K178" s="52"/>
      <c r="L178" s="52"/>
      <c r="M178" s="60"/>
      <c r="N178" s="60"/>
      <c r="P178" s="63">
        <v>168</v>
      </c>
      <c r="Q178" s="34">
        <v>54</v>
      </c>
      <c r="R178" s="34" t="s">
        <v>280</v>
      </c>
      <c r="S178" s="136">
        <v>22</v>
      </c>
      <c r="U178" s="63">
        <v>168</v>
      </c>
      <c r="V178" s="34">
        <v>95</v>
      </c>
      <c r="W178" s="34" t="s">
        <v>282</v>
      </c>
      <c r="X178" s="34">
        <v>52</v>
      </c>
    </row>
    <row r="179" spans="7:24" ht="13" x14ac:dyDescent="0.3">
      <c r="G179" s="132">
        <v>117</v>
      </c>
      <c r="H179" s="133">
        <v>121</v>
      </c>
      <c r="I179" s="133" t="s">
        <v>103</v>
      </c>
      <c r="K179" s="52"/>
      <c r="L179" s="52"/>
      <c r="M179" s="60"/>
      <c r="N179" s="60"/>
      <c r="P179" s="63">
        <v>169</v>
      </c>
      <c r="Q179" s="34">
        <v>54</v>
      </c>
      <c r="R179" s="34" t="s">
        <v>280</v>
      </c>
      <c r="S179" s="136">
        <v>22</v>
      </c>
      <c r="U179" s="63">
        <v>169</v>
      </c>
      <c r="V179" s="34">
        <v>96</v>
      </c>
      <c r="W179" s="34" t="s">
        <v>282</v>
      </c>
      <c r="X179" s="34">
        <v>52</v>
      </c>
    </row>
    <row r="180" spans="7:24" ht="13" x14ac:dyDescent="0.3">
      <c r="G180" s="132">
        <v>118</v>
      </c>
      <c r="H180" s="133">
        <v>122</v>
      </c>
      <c r="I180" s="133" t="s">
        <v>103</v>
      </c>
      <c r="K180" s="52"/>
      <c r="L180" s="52"/>
      <c r="M180" s="60"/>
      <c r="N180" s="60"/>
      <c r="P180" s="63">
        <v>170</v>
      </c>
      <c r="Q180" s="34">
        <v>54</v>
      </c>
      <c r="R180" s="34" t="s">
        <v>280</v>
      </c>
      <c r="S180" s="136">
        <v>22</v>
      </c>
      <c r="U180" s="63">
        <v>170</v>
      </c>
      <c r="V180" s="34">
        <v>96</v>
      </c>
      <c r="W180" s="34" t="s">
        <v>282</v>
      </c>
      <c r="X180" s="34">
        <v>53</v>
      </c>
    </row>
    <row r="181" spans="7:24" ht="13" x14ac:dyDescent="0.3">
      <c r="G181" s="132">
        <v>119</v>
      </c>
      <c r="H181" s="133">
        <v>123</v>
      </c>
      <c r="I181" s="133" t="s">
        <v>103</v>
      </c>
      <c r="K181" s="52"/>
      <c r="L181" s="52"/>
      <c r="M181" s="60"/>
      <c r="N181" s="60"/>
      <c r="P181" s="63">
        <v>171</v>
      </c>
      <c r="Q181" s="34">
        <v>55</v>
      </c>
      <c r="R181" s="34" t="s">
        <v>280</v>
      </c>
      <c r="S181" s="136">
        <v>22</v>
      </c>
      <c r="U181" s="63">
        <v>171</v>
      </c>
      <c r="V181" s="34">
        <v>97</v>
      </c>
      <c r="W181" s="34" t="s">
        <v>282</v>
      </c>
      <c r="X181" s="34">
        <v>53</v>
      </c>
    </row>
    <row r="182" spans="7:24" ht="13" x14ac:dyDescent="0.3">
      <c r="G182" s="132">
        <v>120</v>
      </c>
      <c r="H182" s="133">
        <v>124</v>
      </c>
      <c r="I182" s="133" t="s">
        <v>103</v>
      </c>
      <c r="K182" s="52"/>
      <c r="L182" s="52"/>
      <c r="M182" s="60"/>
      <c r="N182" s="60"/>
      <c r="P182" s="63">
        <v>172</v>
      </c>
      <c r="Q182" s="34">
        <v>55</v>
      </c>
      <c r="R182" s="34" t="s">
        <v>280</v>
      </c>
      <c r="S182" s="136">
        <v>22</v>
      </c>
      <c r="U182" s="63">
        <v>172</v>
      </c>
      <c r="V182" s="34">
        <v>97</v>
      </c>
      <c r="W182" s="34" t="s">
        <v>282</v>
      </c>
      <c r="X182" s="34">
        <v>54</v>
      </c>
    </row>
    <row r="183" spans="7:24" x14ac:dyDescent="0.25">
      <c r="P183" s="63">
        <v>173</v>
      </c>
      <c r="Q183" s="34">
        <v>56</v>
      </c>
      <c r="R183" s="34" t="s">
        <v>280</v>
      </c>
      <c r="S183" s="136">
        <v>23</v>
      </c>
      <c r="U183" s="63">
        <v>173</v>
      </c>
      <c r="V183" s="34">
        <v>98</v>
      </c>
      <c r="W183" s="34" t="s">
        <v>283</v>
      </c>
      <c r="X183" s="34">
        <v>55</v>
      </c>
    </row>
    <row r="184" spans="7:24" x14ac:dyDescent="0.25">
      <c r="P184" s="63">
        <v>174</v>
      </c>
      <c r="Q184" s="34">
        <v>56</v>
      </c>
      <c r="R184" s="34" t="s">
        <v>280</v>
      </c>
      <c r="S184" s="136">
        <v>22</v>
      </c>
      <c r="U184" s="63">
        <v>174</v>
      </c>
      <c r="V184" s="34">
        <v>99</v>
      </c>
      <c r="W184" s="34" t="s">
        <v>283</v>
      </c>
      <c r="X184" s="34">
        <v>55</v>
      </c>
    </row>
    <row r="185" spans="7:24" x14ac:dyDescent="0.25">
      <c r="P185" s="63">
        <v>175</v>
      </c>
      <c r="Q185" s="34">
        <v>56</v>
      </c>
      <c r="R185" s="34" t="s">
        <v>280</v>
      </c>
      <c r="S185" s="136">
        <v>22</v>
      </c>
      <c r="U185" s="63">
        <v>175</v>
      </c>
      <c r="V185" s="34">
        <v>99</v>
      </c>
      <c r="W185" s="34" t="s">
        <v>283</v>
      </c>
      <c r="X185" s="34" t="s">
        <v>103</v>
      </c>
    </row>
    <row r="186" spans="7:24" x14ac:dyDescent="0.25">
      <c r="P186" s="63">
        <v>176</v>
      </c>
      <c r="Q186" s="34">
        <v>57</v>
      </c>
      <c r="R186" s="34" t="s">
        <v>280</v>
      </c>
      <c r="S186" s="136">
        <v>22</v>
      </c>
      <c r="U186" s="63">
        <v>176</v>
      </c>
      <c r="V186" s="34">
        <v>100</v>
      </c>
      <c r="W186" s="34" t="s">
        <v>283</v>
      </c>
      <c r="X186" s="34" t="s">
        <v>103</v>
      </c>
    </row>
    <row r="187" spans="7:24" x14ac:dyDescent="0.25">
      <c r="P187" s="63">
        <v>177</v>
      </c>
      <c r="Q187" s="34">
        <v>57</v>
      </c>
      <c r="R187" s="34" t="s">
        <v>280</v>
      </c>
      <c r="S187" s="136">
        <v>22</v>
      </c>
      <c r="U187" s="63">
        <v>177</v>
      </c>
      <c r="V187" s="34">
        <v>100</v>
      </c>
      <c r="W187" s="34" t="s">
        <v>283</v>
      </c>
      <c r="X187" s="34" t="s">
        <v>103</v>
      </c>
    </row>
    <row r="188" spans="7:24" x14ac:dyDescent="0.25">
      <c r="P188" s="63">
        <v>178</v>
      </c>
      <c r="Q188" s="34">
        <v>57</v>
      </c>
      <c r="R188" s="34" t="s">
        <v>280</v>
      </c>
      <c r="S188" s="136">
        <v>23</v>
      </c>
      <c r="U188" s="63">
        <v>178</v>
      </c>
      <c r="V188" s="34">
        <v>101</v>
      </c>
      <c r="W188" s="34" t="s">
        <v>283</v>
      </c>
      <c r="X188" s="34" t="s">
        <v>103</v>
      </c>
    </row>
    <row r="189" spans="7:24" x14ac:dyDescent="0.25">
      <c r="P189" s="63">
        <v>179</v>
      </c>
      <c r="Q189" s="34">
        <v>58</v>
      </c>
      <c r="R189" s="34" t="s">
        <v>280</v>
      </c>
      <c r="S189" s="136">
        <v>23</v>
      </c>
      <c r="U189" s="63">
        <v>179</v>
      </c>
      <c r="V189" s="34">
        <v>101</v>
      </c>
      <c r="W189" s="34" t="s">
        <v>283</v>
      </c>
      <c r="X189" s="34" t="s">
        <v>103</v>
      </c>
    </row>
    <row r="190" spans="7:24" x14ac:dyDescent="0.25">
      <c r="P190" s="63">
        <v>180</v>
      </c>
      <c r="Q190" s="34">
        <v>58</v>
      </c>
      <c r="R190" s="34" t="s">
        <v>280</v>
      </c>
      <c r="S190" s="136">
        <v>23</v>
      </c>
      <c r="U190" s="63">
        <v>180</v>
      </c>
      <c r="V190" s="34">
        <v>102</v>
      </c>
      <c r="W190" s="34" t="s">
        <v>283</v>
      </c>
      <c r="X190" s="34" t="s">
        <v>103</v>
      </c>
    </row>
    <row r="191" spans="7:24" x14ac:dyDescent="0.25">
      <c r="P191" s="63">
        <v>181</v>
      </c>
      <c r="Q191" s="34">
        <v>59</v>
      </c>
      <c r="R191" s="34" t="s">
        <v>280</v>
      </c>
      <c r="S191" s="136">
        <v>24</v>
      </c>
      <c r="U191" s="63">
        <v>181</v>
      </c>
      <c r="V191" s="34">
        <v>103</v>
      </c>
      <c r="W191" s="34" t="s">
        <v>283</v>
      </c>
      <c r="X191" s="34" t="s">
        <v>103</v>
      </c>
    </row>
    <row r="192" spans="7:24" x14ac:dyDescent="0.25">
      <c r="P192" s="63">
        <v>182</v>
      </c>
      <c r="Q192" s="34">
        <v>59</v>
      </c>
      <c r="R192" s="34" t="s">
        <v>280</v>
      </c>
      <c r="S192" s="136">
        <v>24</v>
      </c>
      <c r="U192" s="63">
        <v>182</v>
      </c>
      <c r="V192" s="34">
        <v>103</v>
      </c>
      <c r="W192" s="34" t="s">
        <v>283</v>
      </c>
      <c r="X192" s="34" t="s">
        <v>103</v>
      </c>
    </row>
    <row r="193" spans="16:24" x14ac:dyDescent="0.25">
      <c r="P193" s="63">
        <v>183</v>
      </c>
      <c r="Q193" s="34">
        <v>59</v>
      </c>
      <c r="R193" s="34" t="s">
        <v>280</v>
      </c>
      <c r="S193" s="136">
        <v>24</v>
      </c>
      <c r="U193" s="63">
        <v>183</v>
      </c>
      <c r="V193" s="34">
        <v>104</v>
      </c>
      <c r="W193" s="34" t="s">
        <v>283</v>
      </c>
      <c r="X193" s="34" t="s">
        <v>103</v>
      </c>
    </row>
    <row r="194" spans="16:24" x14ac:dyDescent="0.25">
      <c r="P194" s="63">
        <v>184</v>
      </c>
      <c r="Q194" s="34">
        <v>60</v>
      </c>
      <c r="R194" s="34" t="s">
        <v>280</v>
      </c>
      <c r="S194" s="136">
        <v>24</v>
      </c>
      <c r="U194" s="63">
        <v>184</v>
      </c>
      <c r="V194" s="34">
        <v>104</v>
      </c>
      <c r="W194" s="34" t="s">
        <v>283</v>
      </c>
      <c r="X194" s="34" t="s">
        <v>103</v>
      </c>
    </row>
    <row r="195" spans="16:24" x14ac:dyDescent="0.25">
      <c r="P195" s="63">
        <v>185</v>
      </c>
      <c r="Q195" s="34">
        <v>60</v>
      </c>
      <c r="R195" s="34" t="s">
        <v>280</v>
      </c>
      <c r="S195" s="136">
        <v>24</v>
      </c>
      <c r="U195" s="63">
        <v>185</v>
      </c>
      <c r="V195" s="34">
        <v>105</v>
      </c>
      <c r="W195" s="34" t="s">
        <v>283</v>
      </c>
      <c r="X195" s="34" t="s">
        <v>103</v>
      </c>
    </row>
    <row r="196" spans="16:24" x14ac:dyDescent="0.25">
      <c r="P196" s="63">
        <v>186</v>
      </c>
      <c r="Q196" s="34">
        <v>61</v>
      </c>
      <c r="R196" s="34" t="s">
        <v>280</v>
      </c>
      <c r="S196" s="136">
        <v>24</v>
      </c>
      <c r="U196" s="63">
        <v>186</v>
      </c>
      <c r="V196" s="34">
        <v>105</v>
      </c>
      <c r="W196" s="34" t="s">
        <v>283</v>
      </c>
      <c r="X196" s="34" t="s">
        <v>103</v>
      </c>
    </row>
    <row r="197" spans="16:24" x14ac:dyDescent="0.25">
      <c r="P197" s="63">
        <v>187</v>
      </c>
      <c r="Q197" s="34">
        <v>61</v>
      </c>
      <c r="R197" s="34" t="s">
        <v>280</v>
      </c>
      <c r="S197" s="136">
        <v>24</v>
      </c>
      <c r="U197" s="63">
        <v>187</v>
      </c>
      <c r="V197" s="34">
        <v>106</v>
      </c>
      <c r="W197" s="34" t="s">
        <v>283</v>
      </c>
      <c r="X197" s="34" t="s">
        <v>103</v>
      </c>
    </row>
    <row r="198" spans="16:24" x14ac:dyDescent="0.25">
      <c r="P198" s="63">
        <v>188</v>
      </c>
      <c r="Q198" s="34">
        <v>61</v>
      </c>
      <c r="R198" s="34" t="s">
        <v>280</v>
      </c>
      <c r="S198" s="136">
        <v>24</v>
      </c>
      <c r="U198" s="63">
        <v>188</v>
      </c>
      <c r="V198" s="34">
        <v>107</v>
      </c>
      <c r="W198" s="34" t="s">
        <v>284</v>
      </c>
      <c r="X198" s="34" t="s">
        <v>103</v>
      </c>
    </row>
    <row r="199" spans="16:24" x14ac:dyDescent="0.25">
      <c r="P199" s="63">
        <v>189</v>
      </c>
      <c r="Q199" s="34">
        <v>62</v>
      </c>
      <c r="R199" s="34" t="s">
        <v>280</v>
      </c>
      <c r="S199" s="136">
        <v>24</v>
      </c>
      <c r="U199" s="63">
        <v>189</v>
      </c>
      <c r="V199" s="34">
        <v>107</v>
      </c>
      <c r="W199" s="34" t="s">
        <v>284</v>
      </c>
      <c r="X199" s="34" t="s">
        <v>103</v>
      </c>
    </row>
    <row r="200" spans="16:24" x14ac:dyDescent="0.25">
      <c r="P200" s="63">
        <v>190</v>
      </c>
      <c r="Q200" s="34">
        <v>62</v>
      </c>
      <c r="R200" s="34" t="s">
        <v>280</v>
      </c>
      <c r="S200" s="34">
        <v>25</v>
      </c>
      <c r="U200" s="63">
        <v>190</v>
      </c>
      <c r="V200" s="34">
        <v>108</v>
      </c>
      <c r="W200" s="34" t="s">
        <v>284</v>
      </c>
      <c r="X200" s="34" t="s">
        <v>103</v>
      </c>
    </row>
    <row r="201" spans="16:24" x14ac:dyDescent="0.25">
      <c r="P201" s="63">
        <v>191</v>
      </c>
      <c r="Q201" s="34">
        <v>63</v>
      </c>
      <c r="R201" s="34" t="s">
        <v>280</v>
      </c>
      <c r="S201" s="34">
        <v>25</v>
      </c>
      <c r="U201" s="63">
        <v>191</v>
      </c>
      <c r="V201" s="34">
        <v>108</v>
      </c>
      <c r="W201" s="34" t="s">
        <v>284</v>
      </c>
      <c r="X201" s="34" t="s">
        <v>103</v>
      </c>
    </row>
    <row r="202" spans="16:24" x14ac:dyDescent="0.25">
      <c r="P202" s="63">
        <v>192</v>
      </c>
      <c r="Q202" s="34">
        <v>63</v>
      </c>
      <c r="R202" s="34" t="s">
        <v>280</v>
      </c>
      <c r="S202" s="34">
        <v>25</v>
      </c>
      <c r="U202" s="63">
        <v>192</v>
      </c>
      <c r="V202" s="34">
        <v>109</v>
      </c>
      <c r="W202" s="34" t="s">
        <v>284</v>
      </c>
      <c r="X202" s="34" t="s">
        <v>103</v>
      </c>
    </row>
    <row r="203" spans="16:24" x14ac:dyDescent="0.25">
      <c r="P203" s="63">
        <v>193</v>
      </c>
      <c r="Q203" s="34">
        <v>63</v>
      </c>
      <c r="R203" s="34" t="s">
        <v>280</v>
      </c>
      <c r="S203" s="34">
        <v>25</v>
      </c>
      <c r="U203" s="63">
        <v>193</v>
      </c>
      <c r="V203" s="34">
        <v>109</v>
      </c>
      <c r="W203" s="34" t="s">
        <v>284</v>
      </c>
      <c r="X203" s="34" t="s">
        <v>103</v>
      </c>
    </row>
    <row r="204" spans="16:24" x14ac:dyDescent="0.25">
      <c r="P204" s="63">
        <v>194</v>
      </c>
      <c r="Q204" s="34">
        <v>64</v>
      </c>
      <c r="R204" s="34" t="s">
        <v>280</v>
      </c>
      <c r="S204" s="34">
        <v>25</v>
      </c>
      <c r="U204" s="63">
        <v>194</v>
      </c>
      <c r="V204" s="34">
        <v>110</v>
      </c>
      <c r="W204" s="34" t="s">
        <v>284</v>
      </c>
      <c r="X204" s="34" t="s">
        <v>103</v>
      </c>
    </row>
    <row r="205" spans="16:24" x14ac:dyDescent="0.25">
      <c r="P205" s="63">
        <v>195</v>
      </c>
      <c r="Q205" s="34">
        <v>64</v>
      </c>
      <c r="R205" s="34" t="s">
        <v>280</v>
      </c>
      <c r="S205" s="34">
        <v>25</v>
      </c>
      <c r="T205" t="s">
        <v>320</v>
      </c>
      <c r="U205" s="63">
        <v>195</v>
      </c>
      <c r="V205" s="34">
        <v>110</v>
      </c>
      <c r="W205" s="34" t="s">
        <v>284</v>
      </c>
      <c r="X205" s="34" t="s">
        <v>103</v>
      </c>
    </row>
    <row r="206" spans="16:24" x14ac:dyDescent="0.25">
      <c r="P206" s="63">
        <v>196</v>
      </c>
      <c r="Q206" s="34">
        <v>64</v>
      </c>
      <c r="R206" s="34" t="s">
        <v>280</v>
      </c>
      <c r="S206" s="34">
        <v>26</v>
      </c>
      <c r="U206" s="63">
        <v>196</v>
      </c>
      <c r="V206" s="34">
        <v>111</v>
      </c>
      <c r="W206" s="34" t="s">
        <v>284</v>
      </c>
      <c r="X206" s="34" t="s">
        <v>103</v>
      </c>
    </row>
    <row r="207" spans="16:24" x14ac:dyDescent="0.25">
      <c r="P207" s="63">
        <v>197</v>
      </c>
      <c r="Q207" s="34">
        <v>65</v>
      </c>
      <c r="R207" s="34" t="s">
        <v>280</v>
      </c>
      <c r="S207" s="34">
        <v>26</v>
      </c>
      <c r="U207" s="63">
        <v>197</v>
      </c>
      <c r="V207" s="34">
        <v>112</v>
      </c>
      <c r="W207" s="34" t="s">
        <v>284</v>
      </c>
      <c r="X207" s="34" t="s">
        <v>103</v>
      </c>
    </row>
    <row r="208" spans="16:24" x14ac:dyDescent="0.25">
      <c r="P208" s="63">
        <v>198</v>
      </c>
      <c r="Q208" s="34">
        <v>65</v>
      </c>
      <c r="R208" s="34" t="s">
        <v>280</v>
      </c>
      <c r="S208" s="34">
        <v>26</v>
      </c>
      <c r="U208" s="63">
        <v>198</v>
      </c>
      <c r="V208" s="34">
        <v>112</v>
      </c>
      <c r="W208" s="34" t="s">
        <v>284</v>
      </c>
      <c r="X208" s="34" t="s">
        <v>103</v>
      </c>
    </row>
    <row r="209" spans="16:24" x14ac:dyDescent="0.25">
      <c r="P209" s="63">
        <v>199</v>
      </c>
      <c r="Q209" s="34">
        <v>66</v>
      </c>
      <c r="R209" s="34" t="s">
        <v>280</v>
      </c>
      <c r="S209" s="34">
        <v>27</v>
      </c>
      <c r="U209" s="63">
        <v>199</v>
      </c>
      <c r="V209" s="34">
        <v>113</v>
      </c>
      <c r="W209" s="34" t="s">
        <v>284</v>
      </c>
      <c r="X209" s="34" t="s">
        <v>103</v>
      </c>
    </row>
    <row r="210" spans="16:24" x14ac:dyDescent="0.25">
      <c r="P210" s="63">
        <v>200</v>
      </c>
      <c r="Q210" s="34">
        <v>66</v>
      </c>
      <c r="R210" s="34" t="s">
        <v>280</v>
      </c>
      <c r="S210" s="34">
        <v>27</v>
      </c>
      <c r="U210" s="63">
        <v>200</v>
      </c>
      <c r="V210" s="34">
        <v>113</v>
      </c>
      <c r="W210" s="34" t="s">
        <v>284</v>
      </c>
      <c r="X210" s="34" t="s">
        <v>103</v>
      </c>
    </row>
    <row r="211" spans="16:24" x14ac:dyDescent="0.25">
      <c r="P211" s="63">
        <v>201</v>
      </c>
      <c r="Q211" s="34">
        <v>66</v>
      </c>
      <c r="R211" s="34" t="s">
        <v>280</v>
      </c>
      <c r="S211" s="34">
        <v>27</v>
      </c>
      <c r="U211" s="63">
        <v>201</v>
      </c>
      <c r="V211" s="34">
        <v>114</v>
      </c>
      <c r="W211" s="34" t="s">
        <v>284</v>
      </c>
      <c r="X211" s="34" t="s">
        <v>103</v>
      </c>
    </row>
    <row r="212" spans="16:24" x14ac:dyDescent="0.25">
      <c r="P212" s="63">
        <v>202</v>
      </c>
      <c r="Q212" s="34">
        <v>67</v>
      </c>
      <c r="R212" s="34" t="s">
        <v>280</v>
      </c>
      <c r="S212" s="34">
        <v>28</v>
      </c>
      <c r="U212" s="63">
        <v>202</v>
      </c>
      <c r="V212" s="34">
        <v>114</v>
      </c>
      <c r="W212" s="34" t="s">
        <v>284</v>
      </c>
      <c r="X212" s="34" t="s">
        <v>103</v>
      </c>
    </row>
    <row r="213" spans="16:24" x14ac:dyDescent="0.25">
      <c r="P213" s="63">
        <v>203</v>
      </c>
      <c r="Q213" s="34">
        <v>67</v>
      </c>
      <c r="R213" s="34" t="s">
        <v>280</v>
      </c>
      <c r="S213" s="34">
        <v>28</v>
      </c>
      <c r="U213" s="63">
        <v>203</v>
      </c>
      <c r="V213" s="34">
        <v>115</v>
      </c>
      <c r="W213" s="34" t="s">
        <v>284</v>
      </c>
      <c r="X213" s="34" t="s">
        <v>103</v>
      </c>
    </row>
    <row r="214" spans="16:24" x14ac:dyDescent="0.25">
      <c r="P214" s="63">
        <v>204</v>
      </c>
      <c r="Q214" s="34">
        <v>68</v>
      </c>
      <c r="R214" s="34" t="s">
        <v>280</v>
      </c>
      <c r="S214" s="34">
        <v>28</v>
      </c>
      <c r="U214" s="63">
        <v>204</v>
      </c>
      <c r="V214" s="34">
        <v>116</v>
      </c>
      <c r="W214" s="34" t="s">
        <v>284</v>
      </c>
      <c r="X214" s="34" t="s">
        <v>103</v>
      </c>
    </row>
    <row r="215" spans="16:24" x14ac:dyDescent="0.25">
      <c r="P215" s="63">
        <v>205</v>
      </c>
      <c r="Q215" s="34">
        <v>68</v>
      </c>
      <c r="R215" s="34" t="s">
        <v>280</v>
      </c>
      <c r="S215" s="34">
        <v>29</v>
      </c>
      <c r="U215" s="63">
        <v>205</v>
      </c>
      <c r="V215" s="34">
        <v>116</v>
      </c>
      <c r="W215" s="34" t="s">
        <v>284</v>
      </c>
      <c r="X215" s="34" t="s">
        <v>103</v>
      </c>
    </row>
    <row r="216" spans="16:24" x14ac:dyDescent="0.25">
      <c r="P216" s="63">
        <v>206</v>
      </c>
      <c r="Q216" s="34">
        <v>68</v>
      </c>
      <c r="R216" s="34" t="s">
        <v>280</v>
      </c>
      <c r="S216" s="34">
        <v>29</v>
      </c>
      <c r="U216" s="63">
        <v>206</v>
      </c>
      <c r="V216" s="34">
        <v>117</v>
      </c>
      <c r="W216" s="34" t="s">
        <v>284</v>
      </c>
      <c r="X216" s="34" t="s">
        <v>103</v>
      </c>
    </row>
    <row r="217" spans="16:24" x14ac:dyDescent="0.25">
      <c r="P217" s="63">
        <v>207</v>
      </c>
      <c r="Q217" s="34">
        <v>69</v>
      </c>
      <c r="R217" s="34" t="s">
        <v>280</v>
      </c>
      <c r="S217" s="34">
        <v>29</v>
      </c>
      <c r="U217" s="63">
        <v>207</v>
      </c>
      <c r="V217" s="34">
        <v>117</v>
      </c>
      <c r="W217" s="34" t="s">
        <v>284</v>
      </c>
      <c r="X217" s="34" t="s">
        <v>103</v>
      </c>
    </row>
    <row r="218" spans="16:24" x14ac:dyDescent="0.25">
      <c r="P218" s="63">
        <v>208</v>
      </c>
      <c r="Q218" s="34">
        <v>69</v>
      </c>
      <c r="R218" s="34" t="s">
        <v>280</v>
      </c>
      <c r="S218" s="34">
        <v>30</v>
      </c>
      <c r="U218" s="63">
        <v>208</v>
      </c>
      <c r="V218" s="34">
        <v>118</v>
      </c>
      <c r="W218" s="34" t="s">
        <v>284</v>
      </c>
      <c r="X218" s="34" t="s">
        <v>103</v>
      </c>
    </row>
    <row r="219" spans="16:24" x14ac:dyDescent="0.25">
      <c r="P219" s="63">
        <v>209</v>
      </c>
      <c r="Q219" s="34">
        <v>69</v>
      </c>
      <c r="R219" s="34" t="s">
        <v>280</v>
      </c>
      <c r="S219" s="34">
        <v>30</v>
      </c>
      <c r="U219" s="63">
        <v>209</v>
      </c>
      <c r="V219" s="34">
        <v>118</v>
      </c>
      <c r="W219" s="34" t="s">
        <v>284</v>
      </c>
      <c r="X219" s="34" t="s">
        <v>103</v>
      </c>
    </row>
    <row r="220" spans="16:24" x14ac:dyDescent="0.25">
      <c r="P220" s="63">
        <v>210</v>
      </c>
      <c r="Q220" s="34">
        <v>70</v>
      </c>
      <c r="R220" s="34" t="s">
        <v>280</v>
      </c>
      <c r="S220" s="34">
        <v>30</v>
      </c>
      <c r="U220" s="63">
        <v>210</v>
      </c>
      <c r="V220" s="34">
        <v>119</v>
      </c>
      <c r="W220" s="34" t="s">
        <v>284</v>
      </c>
      <c r="X220" s="34" t="s">
        <v>103</v>
      </c>
    </row>
    <row r="221" spans="16:24" x14ac:dyDescent="0.25">
      <c r="P221" s="63">
        <v>211</v>
      </c>
      <c r="Q221" s="34">
        <v>70</v>
      </c>
      <c r="R221" s="34" t="s">
        <v>280</v>
      </c>
      <c r="S221" s="34">
        <v>31</v>
      </c>
      <c r="U221" s="63">
        <v>211</v>
      </c>
      <c r="V221" s="34">
        <v>120</v>
      </c>
      <c r="W221" s="34" t="s">
        <v>284</v>
      </c>
      <c r="X221" s="34" t="s">
        <v>103</v>
      </c>
    </row>
    <row r="222" spans="16:24" x14ac:dyDescent="0.25">
      <c r="P222" s="63">
        <v>212</v>
      </c>
      <c r="Q222" s="34">
        <v>71</v>
      </c>
      <c r="R222" s="34" t="s">
        <v>280</v>
      </c>
      <c r="S222" s="34">
        <v>31</v>
      </c>
      <c r="U222" s="63">
        <v>212</v>
      </c>
      <c r="V222" s="34">
        <v>120</v>
      </c>
      <c r="W222" s="34" t="s">
        <v>284</v>
      </c>
      <c r="X222" s="34" t="s">
        <v>103</v>
      </c>
    </row>
    <row r="223" spans="16:24" x14ac:dyDescent="0.25">
      <c r="P223" s="63">
        <v>213</v>
      </c>
      <c r="Q223" s="34">
        <v>71</v>
      </c>
      <c r="R223" s="34" t="s">
        <v>280</v>
      </c>
      <c r="S223" s="34">
        <v>32</v>
      </c>
      <c r="U223" s="63">
        <v>213</v>
      </c>
      <c r="V223" s="34">
        <v>121</v>
      </c>
      <c r="W223" s="34" t="s">
        <v>284</v>
      </c>
      <c r="X223" s="34" t="s">
        <v>103</v>
      </c>
    </row>
    <row r="224" spans="16:24" x14ac:dyDescent="0.25">
      <c r="P224" s="63">
        <v>214</v>
      </c>
      <c r="Q224" s="34">
        <v>71</v>
      </c>
      <c r="R224" s="34" t="s">
        <v>280</v>
      </c>
      <c r="S224" s="34">
        <v>32</v>
      </c>
      <c r="U224" s="63">
        <v>214</v>
      </c>
      <c r="V224" s="34">
        <v>121</v>
      </c>
      <c r="W224" s="34" t="s">
        <v>284</v>
      </c>
      <c r="X224" s="34" t="s">
        <v>103</v>
      </c>
    </row>
    <row r="225" spans="16:24" x14ac:dyDescent="0.25">
      <c r="P225" s="63">
        <v>215</v>
      </c>
      <c r="Q225" s="34">
        <v>72</v>
      </c>
      <c r="R225" s="34" t="s">
        <v>280</v>
      </c>
      <c r="S225" s="34">
        <v>32</v>
      </c>
      <c r="U225" s="63">
        <v>215</v>
      </c>
      <c r="V225" s="34">
        <v>122</v>
      </c>
      <c r="W225" s="34" t="s">
        <v>284</v>
      </c>
      <c r="X225" s="34" t="s">
        <v>103</v>
      </c>
    </row>
    <row r="226" spans="16:24" x14ac:dyDescent="0.25">
      <c r="P226" s="63">
        <v>216</v>
      </c>
      <c r="Q226" s="34">
        <v>72</v>
      </c>
      <c r="R226" s="34" t="s">
        <v>280</v>
      </c>
      <c r="S226" s="34">
        <v>32</v>
      </c>
      <c r="U226" s="63">
        <v>216</v>
      </c>
      <c r="V226" s="34">
        <v>123</v>
      </c>
      <c r="W226" s="34" t="s">
        <v>284</v>
      </c>
      <c r="X226" s="34" t="s">
        <v>103</v>
      </c>
    </row>
    <row r="227" spans="16:24" x14ac:dyDescent="0.25">
      <c r="P227" s="63">
        <v>217</v>
      </c>
      <c r="Q227" s="34">
        <v>73</v>
      </c>
      <c r="R227" s="34" t="s">
        <v>280</v>
      </c>
      <c r="S227" s="34">
        <v>33</v>
      </c>
      <c r="U227" s="63">
        <v>217</v>
      </c>
      <c r="V227" s="34">
        <v>123</v>
      </c>
      <c r="W227" s="34" t="s">
        <v>284</v>
      </c>
      <c r="X227" s="34" t="s">
        <v>103</v>
      </c>
    </row>
    <row r="228" spans="16:24" x14ac:dyDescent="0.25">
      <c r="P228" s="63">
        <v>218</v>
      </c>
      <c r="Q228" s="34">
        <v>73</v>
      </c>
      <c r="R228" s="34" t="s">
        <v>280</v>
      </c>
      <c r="S228" s="34">
        <v>33</v>
      </c>
      <c r="U228" s="63">
        <v>218</v>
      </c>
      <c r="V228" s="34">
        <v>124</v>
      </c>
      <c r="W228" s="34" t="s">
        <v>284</v>
      </c>
      <c r="X228" s="34" t="s">
        <v>103</v>
      </c>
    </row>
    <row r="229" spans="16:24" x14ac:dyDescent="0.25">
      <c r="P229" s="63">
        <v>219</v>
      </c>
      <c r="Q229" s="34">
        <v>73</v>
      </c>
      <c r="R229" s="34" t="s">
        <v>280</v>
      </c>
      <c r="S229" s="34">
        <v>33</v>
      </c>
      <c r="U229" s="63">
        <v>219</v>
      </c>
      <c r="V229" s="34">
        <v>124</v>
      </c>
      <c r="W229" s="34" t="s">
        <v>284</v>
      </c>
      <c r="X229" s="34" t="s">
        <v>103</v>
      </c>
    </row>
    <row r="230" spans="16:24" x14ac:dyDescent="0.25">
      <c r="P230" s="63">
        <v>220</v>
      </c>
      <c r="Q230" s="34">
        <v>74</v>
      </c>
      <c r="R230" s="34" t="s">
        <v>280</v>
      </c>
      <c r="S230" s="34">
        <v>33</v>
      </c>
      <c r="U230" s="63">
        <v>220</v>
      </c>
      <c r="V230" s="34">
        <v>125</v>
      </c>
      <c r="W230" s="34" t="s">
        <v>284</v>
      </c>
      <c r="X230" s="34" t="s">
        <v>103</v>
      </c>
    </row>
    <row r="231" spans="16:24" x14ac:dyDescent="0.25">
      <c r="P231" s="63">
        <v>221</v>
      </c>
      <c r="Q231" s="34">
        <v>74</v>
      </c>
      <c r="R231" s="34" t="s">
        <v>280</v>
      </c>
      <c r="S231" s="34">
        <v>33</v>
      </c>
      <c r="U231" s="63">
        <v>221</v>
      </c>
      <c r="V231" s="34">
        <v>125</v>
      </c>
      <c r="W231" s="34" t="s">
        <v>284</v>
      </c>
      <c r="X231" s="34" t="s">
        <v>103</v>
      </c>
    </row>
    <row r="232" spans="16:24" x14ac:dyDescent="0.25">
      <c r="P232" s="63">
        <v>222</v>
      </c>
      <c r="Q232" s="34">
        <v>74</v>
      </c>
      <c r="R232" s="34" t="s">
        <v>280</v>
      </c>
      <c r="S232" s="34">
        <v>33</v>
      </c>
      <c r="U232" s="63">
        <v>222</v>
      </c>
      <c r="V232" s="34">
        <v>126</v>
      </c>
      <c r="W232" s="34" t="s">
        <v>284</v>
      </c>
      <c r="X232" s="34" t="s">
        <v>103</v>
      </c>
    </row>
    <row r="233" spans="16:24" x14ac:dyDescent="0.25">
      <c r="P233" s="63">
        <v>223</v>
      </c>
      <c r="Q233" s="34">
        <v>75</v>
      </c>
      <c r="R233" s="34" t="s">
        <v>280</v>
      </c>
      <c r="S233" s="34">
        <v>34</v>
      </c>
      <c r="U233" s="63">
        <v>223</v>
      </c>
      <c r="V233" s="34">
        <v>126</v>
      </c>
      <c r="W233" s="34" t="s">
        <v>284</v>
      </c>
      <c r="X233" s="34" t="s">
        <v>103</v>
      </c>
    </row>
    <row r="234" spans="16:24" x14ac:dyDescent="0.25">
      <c r="P234" s="63">
        <v>224</v>
      </c>
      <c r="Q234" s="34">
        <v>75</v>
      </c>
      <c r="R234" s="34" t="s">
        <v>280</v>
      </c>
      <c r="S234" s="34">
        <v>34</v>
      </c>
      <c r="U234" s="63">
        <v>224</v>
      </c>
      <c r="V234" s="34">
        <v>127</v>
      </c>
      <c r="W234" s="34" t="s">
        <v>284</v>
      </c>
      <c r="X234" s="34" t="s">
        <v>103</v>
      </c>
    </row>
    <row r="235" spans="16:24" x14ac:dyDescent="0.25">
      <c r="P235" s="63">
        <v>225</v>
      </c>
      <c r="Q235" s="34">
        <v>76</v>
      </c>
      <c r="R235" s="34" t="s">
        <v>280</v>
      </c>
      <c r="S235" s="34">
        <v>34</v>
      </c>
      <c r="U235" s="63">
        <v>225</v>
      </c>
      <c r="V235" s="34">
        <v>127</v>
      </c>
      <c r="W235" s="34" t="s">
        <v>284</v>
      </c>
      <c r="X235" s="34" t="s">
        <v>103</v>
      </c>
    </row>
    <row r="236" spans="16:24" x14ac:dyDescent="0.25">
      <c r="P236" s="63">
        <v>226</v>
      </c>
      <c r="Q236" s="34">
        <v>76</v>
      </c>
      <c r="R236" s="8" t="s">
        <v>280</v>
      </c>
      <c r="S236" s="34">
        <v>34</v>
      </c>
      <c r="U236" s="63">
        <v>226</v>
      </c>
      <c r="V236" s="34">
        <v>128</v>
      </c>
      <c r="W236" s="34" t="s">
        <v>284</v>
      </c>
      <c r="X236" s="34" t="s">
        <v>103</v>
      </c>
    </row>
    <row r="237" spans="16:24" x14ac:dyDescent="0.25">
      <c r="P237" s="63">
        <v>227</v>
      </c>
      <c r="Q237" s="34">
        <v>76</v>
      </c>
      <c r="R237" s="8" t="s">
        <v>281</v>
      </c>
      <c r="S237" s="34">
        <v>34</v>
      </c>
      <c r="U237" s="63">
        <v>227</v>
      </c>
      <c r="V237" s="34">
        <v>129</v>
      </c>
      <c r="W237" s="34" t="s">
        <v>284</v>
      </c>
      <c r="X237" s="34" t="s">
        <v>103</v>
      </c>
    </row>
    <row r="238" spans="16:24" x14ac:dyDescent="0.25">
      <c r="P238" s="63">
        <v>228</v>
      </c>
      <c r="Q238" s="34">
        <v>77</v>
      </c>
      <c r="R238" s="8" t="s">
        <v>281</v>
      </c>
      <c r="S238" s="34">
        <v>35</v>
      </c>
      <c r="U238" s="63">
        <v>228</v>
      </c>
      <c r="V238" s="34">
        <v>129</v>
      </c>
      <c r="W238" s="34" t="s">
        <v>284</v>
      </c>
      <c r="X238" s="34" t="s">
        <v>103</v>
      </c>
    </row>
    <row r="239" spans="16:24" x14ac:dyDescent="0.25">
      <c r="P239" s="63">
        <v>229</v>
      </c>
      <c r="Q239" s="34">
        <v>77</v>
      </c>
      <c r="R239" s="8" t="s">
        <v>281</v>
      </c>
      <c r="S239" s="34">
        <v>35</v>
      </c>
      <c r="U239" s="63">
        <v>229</v>
      </c>
      <c r="V239" s="34">
        <v>130</v>
      </c>
      <c r="W239" s="34" t="s">
        <v>284</v>
      </c>
      <c r="X239" s="34" t="s">
        <v>103</v>
      </c>
    </row>
    <row r="240" spans="16:24" x14ac:dyDescent="0.25">
      <c r="P240" s="63">
        <v>230</v>
      </c>
      <c r="Q240" s="34">
        <v>77</v>
      </c>
      <c r="R240" s="8" t="s">
        <v>281</v>
      </c>
      <c r="S240" s="34">
        <v>35</v>
      </c>
      <c r="U240" s="63">
        <v>230</v>
      </c>
      <c r="V240" s="34">
        <v>130</v>
      </c>
      <c r="W240" s="34" t="s">
        <v>284</v>
      </c>
      <c r="X240" s="34" t="s">
        <v>103</v>
      </c>
    </row>
    <row r="241" spans="16:24" x14ac:dyDescent="0.25">
      <c r="P241" s="63">
        <v>231</v>
      </c>
      <c r="Q241" s="34">
        <v>78</v>
      </c>
      <c r="R241" s="8" t="s">
        <v>281</v>
      </c>
      <c r="S241" s="34">
        <v>34</v>
      </c>
      <c r="U241" s="63">
        <v>231</v>
      </c>
      <c r="V241" s="34">
        <v>131</v>
      </c>
      <c r="W241" s="34" t="s">
        <v>284</v>
      </c>
      <c r="X241" s="34" t="s">
        <v>103</v>
      </c>
    </row>
    <row r="242" spans="16:24" x14ac:dyDescent="0.25">
      <c r="P242" s="63">
        <v>232</v>
      </c>
      <c r="Q242" s="34">
        <v>78</v>
      </c>
      <c r="R242" s="8" t="s">
        <v>281</v>
      </c>
      <c r="S242" s="34">
        <v>36</v>
      </c>
      <c r="U242" s="63">
        <v>232</v>
      </c>
      <c r="V242" s="34">
        <v>131</v>
      </c>
      <c r="W242" s="34" t="s">
        <v>284</v>
      </c>
      <c r="X242" s="34" t="s">
        <v>103</v>
      </c>
    </row>
    <row r="243" spans="16:24" x14ac:dyDescent="0.25">
      <c r="P243" s="63">
        <v>233</v>
      </c>
      <c r="Q243" s="34">
        <v>79</v>
      </c>
      <c r="R243" s="8" t="s">
        <v>281</v>
      </c>
      <c r="S243" s="34">
        <v>36</v>
      </c>
      <c r="U243" s="63">
        <v>233</v>
      </c>
      <c r="V243" s="34">
        <v>132</v>
      </c>
      <c r="W243" s="34" t="s">
        <v>284</v>
      </c>
      <c r="X243" s="34" t="s">
        <v>103</v>
      </c>
    </row>
    <row r="244" spans="16:24" x14ac:dyDescent="0.25">
      <c r="P244" s="63">
        <v>234</v>
      </c>
      <c r="Q244" s="34">
        <v>79</v>
      </c>
      <c r="R244" s="8" t="s">
        <v>281</v>
      </c>
      <c r="S244" s="34">
        <v>36</v>
      </c>
      <c r="U244" s="63">
        <v>234</v>
      </c>
      <c r="V244" s="34">
        <v>133</v>
      </c>
      <c r="W244" s="34" t="s">
        <v>284</v>
      </c>
      <c r="X244" s="34" t="s">
        <v>103</v>
      </c>
    </row>
    <row r="245" spans="16:24" x14ac:dyDescent="0.25">
      <c r="P245" s="63">
        <v>235</v>
      </c>
      <c r="Q245" s="34">
        <v>79</v>
      </c>
      <c r="R245" s="8" t="s">
        <v>281</v>
      </c>
      <c r="S245" s="34">
        <v>36</v>
      </c>
      <c r="U245" s="63">
        <v>235</v>
      </c>
      <c r="V245" s="34">
        <v>133</v>
      </c>
      <c r="W245" s="34" t="s">
        <v>284</v>
      </c>
      <c r="X245" s="34" t="s">
        <v>103</v>
      </c>
    </row>
    <row r="246" spans="16:24" x14ac:dyDescent="0.25">
      <c r="P246" s="63">
        <v>236</v>
      </c>
      <c r="Q246" s="34">
        <v>80</v>
      </c>
      <c r="R246" s="8" t="s">
        <v>281</v>
      </c>
      <c r="S246" s="34">
        <v>37</v>
      </c>
      <c r="U246" s="63">
        <v>236</v>
      </c>
      <c r="V246" s="34">
        <v>134</v>
      </c>
      <c r="W246" s="34" t="s">
        <v>284</v>
      </c>
      <c r="X246" s="34" t="s">
        <v>103</v>
      </c>
    </row>
    <row r="247" spans="16:24" x14ac:dyDescent="0.25">
      <c r="P247" s="63">
        <v>237</v>
      </c>
      <c r="Q247" s="34">
        <v>80</v>
      </c>
      <c r="R247" s="8" t="s">
        <v>281</v>
      </c>
      <c r="S247" s="34">
        <v>37</v>
      </c>
      <c r="U247" s="63">
        <v>237</v>
      </c>
      <c r="V247" s="34">
        <v>134</v>
      </c>
      <c r="W247" s="34" t="s">
        <v>284</v>
      </c>
      <c r="X247" s="34" t="s">
        <v>103</v>
      </c>
    </row>
    <row r="248" spans="16:24" x14ac:dyDescent="0.25">
      <c r="P248" s="63">
        <v>238</v>
      </c>
      <c r="Q248" s="34">
        <v>80</v>
      </c>
      <c r="R248" s="8" t="s">
        <v>281</v>
      </c>
      <c r="S248" s="34">
        <v>37</v>
      </c>
      <c r="U248" s="63">
        <v>238</v>
      </c>
      <c r="V248" s="34">
        <v>135</v>
      </c>
      <c r="W248" s="34" t="s">
        <v>284</v>
      </c>
      <c r="X248" s="34" t="s">
        <v>103</v>
      </c>
    </row>
    <row r="249" spans="16:24" x14ac:dyDescent="0.25">
      <c r="P249" s="63">
        <v>239</v>
      </c>
      <c r="Q249" s="34">
        <v>81</v>
      </c>
      <c r="R249" s="8" t="s">
        <v>281</v>
      </c>
      <c r="S249" s="34">
        <v>38</v>
      </c>
      <c r="U249" s="63">
        <v>239</v>
      </c>
      <c r="V249" s="34">
        <v>135</v>
      </c>
      <c r="W249" s="34" t="s">
        <v>284</v>
      </c>
      <c r="X249" s="34" t="s">
        <v>103</v>
      </c>
    </row>
    <row r="250" spans="16:24" x14ac:dyDescent="0.25">
      <c r="P250" s="63">
        <v>240</v>
      </c>
      <c r="Q250" s="34">
        <v>81</v>
      </c>
      <c r="R250" s="8" t="s">
        <v>281</v>
      </c>
      <c r="S250" s="34">
        <v>38</v>
      </c>
      <c r="U250" s="63">
        <v>240</v>
      </c>
      <c r="V250" s="34">
        <v>136</v>
      </c>
      <c r="W250" s="34" t="s">
        <v>284</v>
      </c>
      <c r="X250" s="34" t="s">
        <v>103</v>
      </c>
    </row>
    <row r="251" spans="16:24" x14ac:dyDescent="0.25">
      <c r="P251" s="63">
        <v>241</v>
      </c>
      <c r="Q251" s="34">
        <v>82</v>
      </c>
      <c r="R251" s="8" t="s">
        <v>281</v>
      </c>
      <c r="S251" s="34">
        <v>38</v>
      </c>
      <c r="U251" s="63">
        <v>241</v>
      </c>
      <c r="V251" s="34">
        <v>137</v>
      </c>
      <c r="W251" s="34" t="s">
        <v>284</v>
      </c>
      <c r="X251" s="34" t="s">
        <v>103</v>
      </c>
    </row>
    <row r="252" spans="16:24" x14ac:dyDescent="0.25">
      <c r="P252" s="63">
        <v>242</v>
      </c>
      <c r="Q252" s="34">
        <v>82</v>
      </c>
      <c r="R252" s="8" t="s">
        <v>281</v>
      </c>
      <c r="S252" s="34">
        <v>39</v>
      </c>
      <c r="U252" s="63">
        <v>242</v>
      </c>
      <c r="V252" s="34">
        <v>137</v>
      </c>
      <c r="W252" s="34" t="s">
        <v>284</v>
      </c>
      <c r="X252" s="34" t="s">
        <v>103</v>
      </c>
    </row>
    <row r="253" spans="16:24" x14ac:dyDescent="0.25">
      <c r="P253" s="63">
        <v>243</v>
      </c>
      <c r="Q253" s="34">
        <v>82</v>
      </c>
      <c r="R253" s="8" t="s">
        <v>281</v>
      </c>
      <c r="S253" s="34">
        <v>39</v>
      </c>
      <c r="U253" s="63">
        <v>243</v>
      </c>
      <c r="V253" s="34">
        <v>138</v>
      </c>
      <c r="W253" s="34" t="s">
        <v>284</v>
      </c>
      <c r="X253" s="34" t="s">
        <v>103</v>
      </c>
    </row>
    <row r="254" spans="16:24" x14ac:dyDescent="0.25">
      <c r="P254" s="63">
        <v>244</v>
      </c>
      <c r="Q254" s="34">
        <v>83</v>
      </c>
      <c r="R254" s="8" t="s">
        <v>281</v>
      </c>
      <c r="S254" s="34">
        <v>39</v>
      </c>
      <c r="U254" s="63">
        <v>244</v>
      </c>
      <c r="V254" s="34">
        <v>138</v>
      </c>
      <c r="W254" s="34" t="s">
        <v>284</v>
      </c>
      <c r="X254" s="34" t="s">
        <v>103</v>
      </c>
    </row>
    <row r="255" spans="16:24" x14ac:dyDescent="0.25">
      <c r="P255" s="63">
        <v>245</v>
      </c>
      <c r="Q255" s="34">
        <v>83</v>
      </c>
      <c r="R255" s="8" t="s">
        <v>281</v>
      </c>
      <c r="S255" s="34">
        <v>40</v>
      </c>
      <c r="U255" s="63">
        <v>245</v>
      </c>
      <c r="V255" s="34">
        <v>139</v>
      </c>
      <c r="W255" s="34" t="s">
        <v>284</v>
      </c>
      <c r="X255" s="34" t="s">
        <v>103</v>
      </c>
    </row>
    <row r="256" spans="16:24" x14ac:dyDescent="0.25">
      <c r="P256" s="63">
        <v>246</v>
      </c>
      <c r="Q256" s="34">
        <v>83</v>
      </c>
      <c r="R256" s="8" t="s">
        <v>281</v>
      </c>
      <c r="S256" s="34">
        <v>40</v>
      </c>
      <c r="U256" s="63">
        <v>246</v>
      </c>
      <c r="V256" s="34">
        <v>139</v>
      </c>
      <c r="W256" s="34" t="s">
        <v>284</v>
      </c>
      <c r="X256" s="34" t="s">
        <v>103</v>
      </c>
    </row>
    <row r="257" spans="16:24" x14ac:dyDescent="0.25">
      <c r="P257" s="63">
        <v>247</v>
      </c>
      <c r="Q257" s="34">
        <v>84</v>
      </c>
      <c r="R257" s="8" t="s">
        <v>281</v>
      </c>
      <c r="S257" s="34">
        <v>41</v>
      </c>
      <c r="U257" s="63">
        <v>247</v>
      </c>
      <c r="V257" s="34">
        <v>140</v>
      </c>
      <c r="W257" s="34" t="s">
        <v>284</v>
      </c>
      <c r="X257" s="34" t="s">
        <v>103</v>
      </c>
    </row>
    <row r="258" spans="16:24" x14ac:dyDescent="0.25">
      <c r="P258" s="63">
        <v>248</v>
      </c>
      <c r="Q258" s="34">
        <v>84</v>
      </c>
      <c r="R258" s="8" t="s">
        <v>281</v>
      </c>
      <c r="S258" s="34">
        <v>41</v>
      </c>
      <c r="U258" s="63">
        <v>248</v>
      </c>
      <c r="V258" s="34">
        <v>141</v>
      </c>
      <c r="W258" s="34" t="s">
        <v>284</v>
      </c>
      <c r="X258" s="34" t="s">
        <v>103</v>
      </c>
    </row>
    <row r="259" spans="16:24" x14ac:dyDescent="0.25">
      <c r="P259" s="63">
        <v>249</v>
      </c>
      <c r="Q259" s="34">
        <v>84</v>
      </c>
      <c r="R259" s="8" t="s">
        <v>281</v>
      </c>
      <c r="S259" s="34">
        <v>42</v>
      </c>
      <c r="U259" s="63">
        <v>249</v>
      </c>
      <c r="V259" s="34">
        <v>141</v>
      </c>
      <c r="W259" s="34" t="s">
        <v>284</v>
      </c>
      <c r="X259" s="34" t="s">
        <v>103</v>
      </c>
    </row>
    <row r="260" spans="16:24" x14ac:dyDescent="0.25">
      <c r="P260" s="63">
        <v>250</v>
      </c>
      <c r="Q260" s="34">
        <v>85</v>
      </c>
      <c r="R260" s="8" t="s">
        <v>281</v>
      </c>
      <c r="S260" s="34">
        <v>42</v>
      </c>
      <c r="U260" s="63">
        <v>250</v>
      </c>
      <c r="V260" s="34">
        <v>142</v>
      </c>
      <c r="W260" s="34" t="s">
        <v>284</v>
      </c>
      <c r="X260" s="34" t="s">
        <v>103</v>
      </c>
    </row>
    <row r="261" spans="16:24" x14ac:dyDescent="0.25">
      <c r="P261" s="63">
        <v>251</v>
      </c>
      <c r="Q261" s="34">
        <v>85</v>
      </c>
      <c r="R261" s="8" t="s">
        <v>281</v>
      </c>
      <c r="S261" s="34">
        <v>42</v>
      </c>
      <c r="U261" s="63">
        <v>251</v>
      </c>
      <c r="V261" s="34">
        <v>142</v>
      </c>
      <c r="W261" s="34" t="s">
        <v>284</v>
      </c>
      <c r="X261" s="34" t="s">
        <v>103</v>
      </c>
    </row>
    <row r="262" spans="16:24" x14ac:dyDescent="0.25">
      <c r="P262" s="63">
        <v>252</v>
      </c>
      <c r="Q262" s="34">
        <v>86</v>
      </c>
      <c r="R262" s="8" t="s">
        <v>281</v>
      </c>
      <c r="S262" s="34">
        <v>43</v>
      </c>
      <c r="U262" s="63">
        <v>252</v>
      </c>
      <c r="V262" s="34">
        <v>143</v>
      </c>
      <c r="W262" s="34" t="s">
        <v>284</v>
      </c>
      <c r="X262" s="34" t="s">
        <v>103</v>
      </c>
    </row>
    <row r="263" spans="16:24" x14ac:dyDescent="0.25">
      <c r="P263" s="63">
        <v>253</v>
      </c>
      <c r="Q263" s="34">
        <v>86</v>
      </c>
      <c r="R263" s="8" t="s">
        <v>281</v>
      </c>
      <c r="S263" s="34">
        <v>43</v>
      </c>
      <c r="U263" s="63">
        <v>253</v>
      </c>
      <c r="V263" s="34">
        <v>143</v>
      </c>
      <c r="W263" s="34" t="s">
        <v>284</v>
      </c>
      <c r="X263" s="34" t="s">
        <v>103</v>
      </c>
    </row>
    <row r="264" spans="16:24" x14ac:dyDescent="0.25">
      <c r="P264" s="63">
        <v>254</v>
      </c>
      <c r="Q264" s="34">
        <v>86</v>
      </c>
      <c r="R264" s="8" t="s">
        <v>281</v>
      </c>
      <c r="S264" s="34">
        <v>43</v>
      </c>
      <c r="U264" s="63">
        <v>254</v>
      </c>
      <c r="V264" s="34">
        <v>144</v>
      </c>
      <c r="W264" s="34" t="s">
        <v>284</v>
      </c>
      <c r="X264" s="34" t="s">
        <v>103</v>
      </c>
    </row>
    <row r="265" spans="16:24" x14ac:dyDescent="0.25">
      <c r="P265" s="63">
        <v>255</v>
      </c>
      <c r="Q265" s="34">
        <v>87</v>
      </c>
      <c r="R265" s="8" t="s">
        <v>281</v>
      </c>
      <c r="S265" s="34">
        <v>43</v>
      </c>
      <c r="U265" s="63">
        <v>255</v>
      </c>
      <c r="V265" s="34">
        <v>144</v>
      </c>
      <c r="W265" s="34" t="s">
        <v>284</v>
      </c>
      <c r="X265" s="34" t="s">
        <v>103</v>
      </c>
    </row>
    <row r="266" spans="16:24" x14ac:dyDescent="0.25">
      <c r="P266" s="63">
        <v>256</v>
      </c>
      <c r="Q266" s="34">
        <v>87</v>
      </c>
      <c r="R266" s="8" t="s">
        <v>281</v>
      </c>
      <c r="S266" s="34">
        <v>43</v>
      </c>
      <c r="U266" s="63">
        <v>256</v>
      </c>
      <c r="V266" s="34">
        <v>145</v>
      </c>
      <c r="W266" s="34" t="s">
        <v>284</v>
      </c>
      <c r="X266" s="34" t="s">
        <v>103</v>
      </c>
    </row>
    <row r="267" spans="16:24" x14ac:dyDescent="0.25">
      <c r="P267" s="63">
        <v>257</v>
      </c>
      <c r="Q267" s="34">
        <v>87</v>
      </c>
      <c r="R267" s="8" t="s">
        <v>281</v>
      </c>
      <c r="S267" s="34">
        <v>44</v>
      </c>
      <c r="U267" s="63">
        <v>257</v>
      </c>
      <c r="V267" s="34">
        <v>146</v>
      </c>
      <c r="W267" s="34" t="s">
        <v>284</v>
      </c>
      <c r="X267" s="34" t="s">
        <v>103</v>
      </c>
    </row>
    <row r="268" spans="16:24" x14ac:dyDescent="0.25">
      <c r="P268" s="63">
        <v>258</v>
      </c>
      <c r="Q268" s="34">
        <v>88</v>
      </c>
      <c r="R268" s="8" t="s">
        <v>281</v>
      </c>
      <c r="S268" s="34">
        <v>44</v>
      </c>
      <c r="U268" s="63">
        <v>258</v>
      </c>
      <c r="V268" s="34">
        <v>146</v>
      </c>
      <c r="W268" s="34" t="s">
        <v>284</v>
      </c>
      <c r="X268" s="34" t="s">
        <v>103</v>
      </c>
    </row>
    <row r="269" spans="16:24" x14ac:dyDescent="0.25">
      <c r="P269" s="63">
        <v>259</v>
      </c>
      <c r="Q269" s="34">
        <v>88</v>
      </c>
      <c r="R269" s="8" t="s">
        <v>282</v>
      </c>
      <c r="S269" s="34">
        <v>44</v>
      </c>
      <c r="U269" s="63">
        <v>259</v>
      </c>
      <c r="V269" s="34">
        <v>147</v>
      </c>
      <c r="W269" s="34" t="s">
        <v>284</v>
      </c>
      <c r="X269" s="34" t="s">
        <v>103</v>
      </c>
    </row>
    <row r="270" spans="16:24" x14ac:dyDescent="0.25">
      <c r="P270" s="63">
        <v>260</v>
      </c>
      <c r="Q270" s="34">
        <v>88</v>
      </c>
      <c r="R270" s="8" t="s">
        <v>282</v>
      </c>
      <c r="S270" s="34">
        <v>44</v>
      </c>
      <c r="U270" s="63">
        <v>260</v>
      </c>
      <c r="V270" s="34">
        <v>147</v>
      </c>
      <c r="W270" s="34" t="s">
        <v>284</v>
      </c>
      <c r="X270" s="34" t="s">
        <v>103</v>
      </c>
    </row>
    <row r="271" spans="16:24" x14ac:dyDescent="0.25">
      <c r="P271" s="63">
        <v>261</v>
      </c>
      <c r="Q271" s="34">
        <v>89</v>
      </c>
      <c r="R271" s="8" t="s">
        <v>282</v>
      </c>
      <c r="S271" s="34">
        <v>45</v>
      </c>
      <c r="U271" s="63">
        <v>261</v>
      </c>
      <c r="V271" s="34">
        <v>148</v>
      </c>
      <c r="W271" s="34" t="s">
        <v>284</v>
      </c>
      <c r="X271" s="34" t="s">
        <v>103</v>
      </c>
    </row>
    <row r="272" spans="16:24" x14ac:dyDescent="0.25">
      <c r="P272" s="63">
        <v>262</v>
      </c>
      <c r="Q272" s="34">
        <v>89</v>
      </c>
      <c r="R272" s="8" t="s">
        <v>282</v>
      </c>
      <c r="S272" s="34">
        <v>45</v>
      </c>
      <c r="U272" s="63">
        <v>262</v>
      </c>
      <c r="V272" s="34">
        <v>148</v>
      </c>
      <c r="W272" s="34" t="s">
        <v>284</v>
      </c>
      <c r="X272" s="34" t="s">
        <v>103</v>
      </c>
    </row>
    <row r="273" spans="16:24" x14ac:dyDescent="0.25">
      <c r="P273" s="63">
        <v>263</v>
      </c>
      <c r="Q273" s="34">
        <v>89</v>
      </c>
      <c r="R273" s="8" t="s">
        <v>282</v>
      </c>
      <c r="S273" s="34">
        <v>45</v>
      </c>
      <c r="U273" s="63">
        <v>263</v>
      </c>
      <c r="V273" s="34">
        <v>149</v>
      </c>
      <c r="W273" s="34" t="s">
        <v>284</v>
      </c>
      <c r="X273" s="34" t="s">
        <v>103</v>
      </c>
    </row>
    <row r="274" spans="16:24" x14ac:dyDescent="0.25">
      <c r="P274" s="63">
        <v>264</v>
      </c>
      <c r="Q274" s="34">
        <v>90</v>
      </c>
      <c r="R274" s="8" t="s">
        <v>282</v>
      </c>
      <c r="S274" s="34">
        <v>45</v>
      </c>
      <c r="U274" s="63">
        <v>264</v>
      </c>
      <c r="V274" s="34">
        <v>150</v>
      </c>
      <c r="W274" s="34" t="s">
        <v>284</v>
      </c>
      <c r="X274" s="34" t="s">
        <v>103</v>
      </c>
    </row>
    <row r="275" spans="16:24" x14ac:dyDescent="0.25">
      <c r="P275" s="63">
        <v>265</v>
      </c>
      <c r="Q275" s="34">
        <v>90</v>
      </c>
      <c r="R275" s="8" t="s">
        <v>282</v>
      </c>
      <c r="S275" s="34">
        <v>46</v>
      </c>
      <c r="U275" s="63">
        <v>265</v>
      </c>
      <c r="V275" s="34">
        <v>150</v>
      </c>
      <c r="W275" s="34" t="s">
        <v>284</v>
      </c>
      <c r="X275" s="34" t="s">
        <v>103</v>
      </c>
    </row>
    <row r="276" spans="16:24" x14ac:dyDescent="0.25">
      <c r="P276" s="63">
        <v>266</v>
      </c>
      <c r="Q276" s="34">
        <v>91</v>
      </c>
      <c r="R276" s="8" t="s">
        <v>282</v>
      </c>
      <c r="S276" s="34">
        <v>46</v>
      </c>
      <c r="U276" s="63">
        <v>266</v>
      </c>
      <c r="V276" s="34">
        <v>151</v>
      </c>
      <c r="W276" s="34" t="s">
        <v>284</v>
      </c>
      <c r="X276" s="34" t="s">
        <v>103</v>
      </c>
    </row>
    <row r="277" spans="16:24" x14ac:dyDescent="0.25">
      <c r="P277" s="63">
        <v>267</v>
      </c>
      <c r="Q277" s="34">
        <v>91</v>
      </c>
      <c r="R277" s="8" t="s">
        <v>282</v>
      </c>
      <c r="S277" s="34">
        <v>46</v>
      </c>
      <c r="U277" s="63">
        <v>267</v>
      </c>
      <c r="V277" s="34">
        <v>151</v>
      </c>
      <c r="W277" s="34" t="s">
        <v>284</v>
      </c>
      <c r="X277" s="34" t="s">
        <v>103</v>
      </c>
    </row>
    <row r="278" spans="16:24" x14ac:dyDescent="0.25">
      <c r="P278" s="63">
        <v>268</v>
      </c>
      <c r="Q278" s="34">
        <v>91</v>
      </c>
      <c r="R278" s="8" t="s">
        <v>282</v>
      </c>
      <c r="S278" s="34">
        <v>47</v>
      </c>
      <c r="U278" s="63">
        <v>268</v>
      </c>
      <c r="V278" s="34">
        <v>152</v>
      </c>
      <c r="W278" s="34" t="s">
        <v>284</v>
      </c>
      <c r="X278" s="34" t="s">
        <v>103</v>
      </c>
    </row>
    <row r="279" spans="16:24" x14ac:dyDescent="0.25">
      <c r="P279" s="63">
        <v>269</v>
      </c>
      <c r="Q279" s="34">
        <v>92</v>
      </c>
      <c r="R279" s="8" t="s">
        <v>282</v>
      </c>
      <c r="S279" s="34">
        <v>47</v>
      </c>
      <c r="U279" s="63">
        <v>269</v>
      </c>
      <c r="V279" s="34">
        <v>152</v>
      </c>
      <c r="W279" s="34" t="s">
        <v>284</v>
      </c>
      <c r="X279" s="34" t="s">
        <v>103</v>
      </c>
    </row>
    <row r="280" spans="16:24" x14ac:dyDescent="0.25">
      <c r="P280" s="63">
        <v>270</v>
      </c>
      <c r="Q280" s="34">
        <v>92</v>
      </c>
      <c r="R280" s="8" t="s">
        <v>282</v>
      </c>
      <c r="S280" s="34">
        <v>47</v>
      </c>
      <c r="U280" s="63">
        <v>270</v>
      </c>
      <c r="V280" s="34">
        <v>153</v>
      </c>
      <c r="W280" s="34" t="s">
        <v>284</v>
      </c>
      <c r="X280" s="34" t="s">
        <v>103</v>
      </c>
    </row>
    <row r="281" spans="16:24" x14ac:dyDescent="0.25">
      <c r="P281" s="63">
        <v>271</v>
      </c>
      <c r="Q281" s="34">
        <v>92</v>
      </c>
      <c r="R281" s="8" t="s">
        <v>282</v>
      </c>
      <c r="S281" s="34">
        <v>48</v>
      </c>
      <c r="U281" s="63">
        <v>271</v>
      </c>
      <c r="V281" s="34">
        <v>154</v>
      </c>
      <c r="W281" s="34" t="s">
        <v>284</v>
      </c>
      <c r="X281" s="34" t="s">
        <v>103</v>
      </c>
    </row>
    <row r="282" spans="16:24" x14ac:dyDescent="0.25">
      <c r="P282" s="63">
        <v>272</v>
      </c>
      <c r="Q282" s="34">
        <v>93</v>
      </c>
      <c r="R282" s="8" t="s">
        <v>282</v>
      </c>
      <c r="S282" s="34">
        <v>48</v>
      </c>
      <c r="U282" s="63">
        <v>272</v>
      </c>
      <c r="V282" s="34">
        <v>154</v>
      </c>
      <c r="W282" s="34" t="s">
        <v>284</v>
      </c>
      <c r="X282" s="34" t="s">
        <v>103</v>
      </c>
    </row>
    <row r="283" spans="16:24" x14ac:dyDescent="0.25">
      <c r="P283" s="63">
        <v>273</v>
      </c>
      <c r="Q283" s="34">
        <v>93</v>
      </c>
      <c r="R283" s="8" t="s">
        <v>282</v>
      </c>
      <c r="S283" s="34">
        <v>48</v>
      </c>
      <c r="U283" s="63">
        <v>273</v>
      </c>
      <c r="V283" s="34">
        <v>155</v>
      </c>
      <c r="W283" s="34" t="s">
        <v>284</v>
      </c>
      <c r="X283" s="34" t="s">
        <v>103</v>
      </c>
    </row>
    <row r="284" spans="16:24" x14ac:dyDescent="0.25">
      <c r="P284" s="63">
        <v>274</v>
      </c>
      <c r="Q284" s="34">
        <v>93</v>
      </c>
      <c r="R284" s="8" t="s">
        <v>282</v>
      </c>
      <c r="S284" s="34">
        <v>49</v>
      </c>
      <c r="U284" s="63">
        <v>274</v>
      </c>
      <c r="V284" s="34">
        <v>155</v>
      </c>
      <c r="W284" s="34" t="s">
        <v>284</v>
      </c>
      <c r="X284" s="34" t="s">
        <v>103</v>
      </c>
    </row>
    <row r="285" spans="16:24" x14ac:dyDescent="0.25">
      <c r="P285" s="63">
        <v>275</v>
      </c>
      <c r="Q285" s="34">
        <v>94</v>
      </c>
      <c r="R285" s="8" t="s">
        <v>282</v>
      </c>
      <c r="S285" s="34">
        <v>49</v>
      </c>
      <c r="U285" s="63">
        <v>275</v>
      </c>
      <c r="V285" s="34">
        <v>156</v>
      </c>
      <c r="W285" s="34" t="s">
        <v>284</v>
      </c>
      <c r="X285" s="34" t="s">
        <v>103</v>
      </c>
    </row>
    <row r="286" spans="16:24" x14ac:dyDescent="0.25">
      <c r="P286" s="63">
        <v>276</v>
      </c>
      <c r="Q286" s="34">
        <v>94</v>
      </c>
      <c r="R286" s="8" t="s">
        <v>282</v>
      </c>
      <c r="S286" s="34">
        <v>50</v>
      </c>
      <c r="U286" s="63">
        <v>276</v>
      </c>
      <c r="V286" s="34">
        <v>156</v>
      </c>
      <c r="W286" s="34" t="s">
        <v>284</v>
      </c>
      <c r="X286" s="34" t="s">
        <v>103</v>
      </c>
    </row>
    <row r="287" spans="16:24" x14ac:dyDescent="0.25">
      <c r="P287" s="63">
        <v>277</v>
      </c>
      <c r="Q287" s="34">
        <v>94</v>
      </c>
      <c r="R287" s="8" t="s">
        <v>282</v>
      </c>
      <c r="S287" s="34">
        <v>50</v>
      </c>
      <c r="U287" s="63">
        <v>277</v>
      </c>
      <c r="V287" s="34">
        <v>157</v>
      </c>
      <c r="W287" s="34" t="s">
        <v>284</v>
      </c>
      <c r="X287" s="34" t="s">
        <v>103</v>
      </c>
    </row>
    <row r="288" spans="16:24" x14ac:dyDescent="0.25">
      <c r="P288" s="63">
        <v>278</v>
      </c>
      <c r="Q288" s="34">
        <v>95</v>
      </c>
      <c r="R288" s="8" t="s">
        <v>282</v>
      </c>
      <c r="S288" s="34">
        <v>51</v>
      </c>
      <c r="U288" s="63">
        <v>278</v>
      </c>
      <c r="V288" s="34">
        <v>158</v>
      </c>
      <c r="W288" s="34" t="s">
        <v>284</v>
      </c>
      <c r="X288" s="34" t="s">
        <v>103</v>
      </c>
    </row>
    <row r="289" spans="16:24" x14ac:dyDescent="0.25">
      <c r="P289" s="63">
        <v>279</v>
      </c>
      <c r="Q289" s="34">
        <v>95</v>
      </c>
      <c r="R289" s="8" t="s">
        <v>282</v>
      </c>
      <c r="S289" s="34">
        <v>51</v>
      </c>
      <c r="U289" s="63">
        <v>279</v>
      </c>
      <c r="V289" s="34">
        <v>158</v>
      </c>
      <c r="W289" s="34" t="s">
        <v>284</v>
      </c>
      <c r="X289" s="34" t="s">
        <v>103</v>
      </c>
    </row>
    <row r="290" spans="16:24" x14ac:dyDescent="0.25">
      <c r="P290" s="63">
        <v>280</v>
      </c>
      <c r="Q290" s="34">
        <v>95</v>
      </c>
      <c r="R290" s="8" t="s">
        <v>282</v>
      </c>
      <c r="S290" s="34">
        <v>52</v>
      </c>
      <c r="U290" s="63">
        <v>280</v>
      </c>
      <c r="V290" s="34">
        <v>159</v>
      </c>
      <c r="W290" s="34" t="s">
        <v>284</v>
      </c>
      <c r="X290" s="34" t="s">
        <v>103</v>
      </c>
    </row>
    <row r="291" spans="16:24" x14ac:dyDescent="0.25">
      <c r="P291" s="63">
        <v>281</v>
      </c>
      <c r="Q291" s="34">
        <v>96</v>
      </c>
      <c r="R291" s="8" t="s">
        <v>282</v>
      </c>
      <c r="S291" s="34">
        <v>52</v>
      </c>
      <c r="U291" s="63">
        <v>281</v>
      </c>
      <c r="V291" s="34">
        <v>159</v>
      </c>
      <c r="W291" s="34" t="s">
        <v>284</v>
      </c>
      <c r="X291" s="34" t="s">
        <v>103</v>
      </c>
    </row>
    <row r="292" spans="16:24" x14ac:dyDescent="0.25">
      <c r="P292" s="63">
        <v>282</v>
      </c>
      <c r="Q292" s="34">
        <v>96</v>
      </c>
      <c r="R292" s="8" t="s">
        <v>282</v>
      </c>
      <c r="S292" s="34">
        <v>53</v>
      </c>
      <c r="U292" s="63">
        <v>282</v>
      </c>
      <c r="V292" s="34">
        <v>160</v>
      </c>
      <c r="W292" s="34" t="s">
        <v>284</v>
      </c>
      <c r="X292" s="34" t="s">
        <v>103</v>
      </c>
    </row>
    <row r="293" spans="16:24" x14ac:dyDescent="0.25">
      <c r="P293" s="63">
        <v>283</v>
      </c>
      <c r="Q293" s="34">
        <v>97</v>
      </c>
      <c r="R293" s="8" t="s">
        <v>282</v>
      </c>
      <c r="S293" s="34">
        <v>53</v>
      </c>
      <c r="U293" s="63">
        <v>283</v>
      </c>
      <c r="V293" s="34">
        <v>160</v>
      </c>
      <c r="W293" s="34" t="s">
        <v>284</v>
      </c>
      <c r="X293" s="34" t="s">
        <v>103</v>
      </c>
    </row>
    <row r="294" spans="16:24" x14ac:dyDescent="0.25">
      <c r="P294" s="63">
        <v>284</v>
      </c>
      <c r="Q294" s="34">
        <v>97</v>
      </c>
      <c r="R294" s="8" t="s">
        <v>282</v>
      </c>
      <c r="S294" s="34">
        <v>53</v>
      </c>
      <c r="U294" s="63">
        <v>284</v>
      </c>
      <c r="V294" s="34">
        <v>161</v>
      </c>
      <c r="W294" s="34" t="s">
        <v>284</v>
      </c>
      <c r="X294" s="34" t="s">
        <v>103</v>
      </c>
    </row>
    <row r="295" spans="16:24" x14ac:dyDescent="0.25">
      <c r="P295" s="63">
        <v>285</v>
      </c>
      <c r="Q295" s="34">
        <v>97</v>
      </c>
      <c r="R295" s="8" t="s">
        <v>282</v>
      </c>
      <c r="S295" s="34">
        <v>54</v>
      </c>
      <c r="U295" s="63">
        <v>285</v>
      </c>
      <c r="V295" s="34">
        <v>161</v>
      </c>
      <c r="W295" s="34" t="s">
        <v>284</v>
      </c>
      <c r="X295" s="34" t="s">
        <v>103</v>
      </c>
    </row>
    <row r="296" spans="16:24" x14ac:dyDescent="0.25">
      <c r="P296" s="63">
        <v>286</v>
      </c>
      <c r="Q296" s="34">
        <v>98</v>
      </c>
      <c r="R296" s="8" t="s">
        <v>282</v>
      </c>
      <c r="S296" s="34">
        <v>54</v>
      </c>
      <c r="U296" s="63">
        <v>286</v>
      </c>
      <c r="V296" s="34">
        <v>162</v>
      </c>
      <c r="W296" s="34" t="s">
        <v>284</v>
      </c>
      <c r="X296" s="34" t="s">
        <v>103</v>
      </c>
    </row>
    <row r="297" spans="16:24" x14ac:dyDescent="0.25">
      <c r="P297" s="63">
        <v>287</v>
      </c>
      <c r="Q297" s="34">
        <v>98</v>
      </c>
      <c r="R297" s="8" t="s">
        <v>283</v>
      </c>
      <c r="S297" s="34">
        <v>54</v>
      </c>
      <c r="U297" s="63">
        <v>287</v>
      </c>
      <c r="V297" s="34">
        <v>162</v>
      </c>
      <c r="W297" s="34" t="s">
        <v>284</v>
      </c>
      <c r="X297" s="34" t="s">
        <v>103</v>
      </c>
    </row>
    <row r="298" spans="16:24" x14ac:dyDescent="0.25">
      <c r="P298" s="63">
        <v>288</v>
      </c>
      <c r="Q298" s="34">
        <v>98</v>
      </c>
      <c r="R298" s="8" t="s">
        <v>283</v>
      </c>
      <c r="S298" s="34">
        <v>55</v>
      </c>
      <c r="U298" s="63">
        <v>288</v>
      </c>
      <c r="V298" s="34">
        <v>163</v>
      </c>
      <c r="W298" s="34" t="s">
        <v>284</v>
      </c>
      <c r="X298" s="34" t="s">
        <v>103</v>
      </c>
    </row>
    <row r="299" spans="16:24" x14ac:dyDescent="0.25">
      <c r="P299" s="63">
        <v>289</v>
      </c>
      <c r="Q299" s="34">
        <v>99</v>
      </c>
      <c r="R299" s="8" t="s">
        <v>283</v>
      </c>
      <c r="S299" s="8">
        <v>55</v>
      </c>
      <c r="U299" s="63">
        <v>289</v>
      </c>
      <c r="V299" s="34">
        <v>163</v>
      </c>
      <c r="W299" s="34" t="s">
        <v>284</v>
      </c>
      <c r="X299" s="34" t="s">
        <v>103</v>
      </c>
    </row>
    <row r="300" spans="16:24" x14ac:dyDescent="0.25">
      <c r="P300" s="63">
        <v>290</v>
      </c>
      <c r="Q300" s="34">
        <v>99</v>
      </c>
      <c r="R300" s="8" t="s">
        <v>283</v>
      </c>
      <c r="S300" s="8">
        <v>55</v>
      </c>
      <c r="U300" s="63">
        <v>290</v>
      </c>
      <c r="V300" s="34">
        <v>164</v>
      </c>
      <c r="W300" s="34" t="s">
        <v>284</v>
      </c>
      <c r="X300" s="34" t="s">
        <v>103</v>
      </c>
    </row>
    <row r="301" spans="16:24" x14ac:dyDescent="0.25">
      <c r="P301" s="63">
        <v>291</v>
      </c>
      <c r="Q301" s="34">
        <v>99</v>
      </c>
      <c r="R301" s="8" t="s">
        <v>283</v>
      </c>
      <c r="S301" s="8" t="s">
        <v>103</v>
      </c>
      <c r="U301" s="63">
        <v>291</v>
      </c>
      <c r="V301" s="34">
        <v>164</v>
      </c>
      <c r="W301" s="34" t="s">
        <v>284</v>
      </c>
      <c r="X301" s="34" t="s">
        <v>103</v>
      </c>
    </row>
    <row r="302" spans="16:24" x14ac:dyDescent="0.25">
      <c r="P302" s="63">
        <v>292</v>
      </c>
      <c r="Q302" s="34">
        <v>100</v>
      </c>
      <c r="R302" s="8" t="s">
        <v>283</v>
      </c>
      <c r="S302" s="8" t="s">
        <v>103</v>
      </c>
      <c r="U302" s="63">
        <v>292</v>
      </c>
      <c r="V302" s="34">
        <v>165</v>
      </c>
      <c r="W302" s="34" t="s">
        <v>284</v>
      </c>
      <c r="X302" s="34" t="s">
        <v>103</v>
      </c>
    </row>
    <row r="303" spans="16:24" x14ac:dyDescent="0.25">
      <c r="P303" s="63">
        <v>293</v>
      </c>
      <c r="Q303" s="34">
        <v>100</v>
      </c>
      <c r="R303" s="8" t="s">
        <v>283</v>
      </c>
      <c r="S303" s="8" t="s">
        <v>103</v>
      </c>
      <c r="U303" s="63">
        <v>293</v>
      </c>
      <c r="V303" s="34">
        <v>166</v>
      </c>
      <c r="W303" s="34" t="s">
        <v>284</v>
      </c>
      <c r="X303" s="34" t="s">
        <v>103</v>
      </c>
    </row>
    <row r="304" spans="16:24" x14ac:dyDescent="0.25">
      <c r="P304" s="63">
        <v>294</v>
      </c>
      <c r="Q304" s="34">
        <v>100</v>
      </c>
      <c r="R304" s="8" t="s">
        <v>283</v>
      </c>
      <c r="S304" s="8" t="s">
        <v>103</v>
      </c>
      <c r="U304" s="63">
        <v>294</v>
      </c>
      <c r="V304" s="34">
        <v>167</v>
      </c>
      <c r="W304" s="34" t="s">
        <v>284</v>
      </c>
      <c r="X304" s="34" t="s">
        <v>103</v>
      </c>
    </row>
    <row r="305" spans="16:24" x14ac:dyDescent="0.25">
      <c r="P305" s="63">
        <v>295</v>
      </c>
      <c r="Q305" s="34">
        <v>101</v>
      </c>
      <c r="R305" s="8" t="s">
        <v>283</v>
      </c>
      <c r="S305" s="8" t="s">
        <v>103</v>
      </c>
      <c r="U305" s="63">
        <v>295</v>
      </c>
      <c r="V305" s="34">
        <v>167</v>
      </c>
      <c r="W305" s="34" t="s">
        <v>284</v>
      </c>
      <c r="X305" s="34" t="s">
        <v>103</v>
      </c>
    </row>
    <row r="306" spans="16:24" x14ac:dyDescent="0.25">
      <c r="P306" s="63">
        <v>296</v>
      </c>
      <c r="Q306" s="34">
        <v>101</v>
      </c>
      <c r="R306" s="8" t="s">
        <v>283</v>
      </c>
      <c r="S306" s="8" t="s">
        <v>103</v>
      </c>
      <c r="U306" s="63">
        <v>296</v>
      </c>
      <c r="V306" s="34">
        <v>168</v>
      </c>
      <c r="W306" s="34" t="s">
        <v>284</v>
      </c>
      <c r="X306" s="34" t="s">
        <v>103</v>
      </c>
    </row>
    <row r="307" spans="16:24" x14ac:dyDescent="0.25">
      <c r="P307" s="63">
        <v>297</v>
      </c>
      <c r="Q307" s="34">
        <v>101</v>
      </c>
      <c r="R307" s="8" t="s">
        <v>283</v>
      </c>
      <c r="S307" s="8" t="s">
        <v>103</v>
      </c>
      <c r="U307" s="63">
        <v>297</v>
      </c>
      <c r="V307" s="34">
        <v>168</v>
      </c>
      <c r="W307" s="34" t="s">
        <v>284</v>
      </c>
      <c r="X307" s="34" t="s">
        <v>103</v>
      </c>
    </row>
    <row r="308" spans="16:24" x14ac:dyDescent="0.25">
      <c r="P308" s="63">
        <v>298</v>
      </c>
      <c r="Q308" s="34">
        <v>102</v>
      </c>
      <c r="R308" s="8" t="s">
        <v>283</v>
      </c>
      <c r="S308" s="8" t="s">
        <v>103</v>
      </c>
      <c r="U308" s="63">
        <v>298</v>
      </c>
      <c r="V308" s="34">
        <v>169</v>
      </c>
      <c r="W308" s="34" t="s">
        <v>284</v>
      </c>
      <c r="X308" s="34" t="s">
        <v>103</v>
      </c>
    </row>
    <row r="309" spans="16:24" x14ac:dyDescent="0.25">
      <c r="P309" s="63">
        <v>299</v>
      </c>
      <c r="Q309" s="34">
        <v>102</v>
      </c>
      <c r="R309" s="8" t="s">
        <v>283</v>
      </c>
      <c r="S309" s="8" t="s">
        <v>103</v>
      </c>
      <c r="U309" s="63">
        <v>299</v>
      </c>
      <c r="V309" s="34">
        <v>169</v>
      </c>
      <c r="W309" s="34" t="s">
        <v>284</v>
      </c>
      <c r="X309" s="34" t="s">
        <v>103</v>
      </c>
    </row>
    <row r="310" spans="16:24" x14ac:dyDescent="0.25">
      <c r="P310" s="63">
        <v>300</v>
      </c>
      <c r="Q310" s="34">
        <v>102</v>
      </c>
      <c r="R310" s="8" t="s">
        <v>283</v>
      </c>
      <c r="S310" s="8" t="s">
        <v>103</v>
      </c>
      <c r="U310" s="63">
        <v>300</v>
      </c>
      <c r="V310" s="34">
        <v>170</v>
      </c>
      <c r="W310" s="34" t="s">
        <v>284</v>
      </c>
      <c r="X310" s="34" t="s">
        <v>103</v>
      </c>
    </row>
    <row r="311" spans="16:24" x14ac:dyDescent="0.25">
      <c r="P311" s="63">
        <v>301</v>
      </c>
      <c r="Q311" s="34">
        <v>103</v>
      </c>
      <c r="R311" s="8" t="s">
        <v>283</v>
      </c>
      <c r="S311" s="8" t="s">
        <v>103</v>
      </c>
    </row>
    <row r="312" spans="16:24" x14ac:dyDescent="0.25">
      <c r="P312" s="63">
        <v>302</v>
      </c>
      <c r="Q312" s="34">
        <v>103</v>
      </c>
      <c r="R312" s="8" t="s">
        <v>283</v>
      </c>
      <c r="S312" s="8" t="s">
        <v>103</v>
      </c>
    </row>
    <row r="313" spans="16:24" x14ac:dyDescent="0.25">
      <c r="P313" s="63">
        <v>303</v>
      </c>
      <c r="Q313" s="34">
        <v>103</v>
      </c>
      <c r="R313" s="8" t="s">
        <v>283</v>
      </c>
      <c r="S313" s="8" t="s">
        <v>103</v>
      </c>
    </row>
    <row r="314" spans="16:24" x14ac:dyDescent="0.25">
      <c r="P314" s="63">
        <v>304</v>
      </c>
      <c r="Q314" s="34">
        <v>104</v>
      </c>
      <c r="R314" s="8" t="s">
        <v>283</v>
      </c>
      <c r="S314" s="8" t="s">
        <v>103</v>
      </c>
    </row>
    <row r="315" spans="16:24" x14ac:dyDescent="0.25">
      <c r="P315" s="63">
        <v>305</v>
      </c>
      <c r="Q315" s="34">
        <v>104</v>
      </c>
      <c r="R315" s="8" t="s">
        <v>283</v>
      </c>
      <c r="S315" s="8" t="s">
        <v>103</v>
      </c>
    </row>
    <row r="316" spans="16:24" x14ac:dyDescent="0.25">
      <c r="P316" s="63">
        <v>306</v>
      </c>
      <c r="Q316" s="34">
        <v>105</v>
      </c>
      <c r="R316" s="8" t="s">
        <v>283</v>
      </c>
      <c r="S316" s="8" t="s">
        <v>103</v>
      </c>
    </row>
    <row r="317" spans="16:24" x14ac:dyDescent="0.25">
      <c r="P317" s="63">
        <v>307</v>
      </c>
      <c r="Q317" s="34">
        <v>105</v>
      </c>
      <c r="R317" s="8" t="s">
        <v>283</v>
      </c>
      <c r="S317" s="8" t="s">
        <v>103</v>
      </c>
    </row>
    <row r="318" spans="16:24" x14ac:dyDescent="0.25">
      <c r="P318" s="63">
        <v>308</v>
      </c>
      <c r="Q318" s="34">
        <v>105</v>
      </c>
      <c r="R318" s="8" t="s">
        <v>283</v>
      </c>
      <c r="S318" s="8" t="s">
        <v>103</v>
      </c>
    </row>
    <row r="319" spans="16:24" x14ac:dyDescent="0.25">
      <c r="P319" s="63">
        <v>309</v>
      </c>
      <c r="Q319" s="34">
        <v>106</v>
      </c>
      <c r="R319" s="8" t="s">
        <v>283</v>
      </c>
      <c r="S319" s="8" t="s">
        <v>103</v>
      </c>
    </row>
    <row r="320" spans="16:24" x14ac:dyDescent="0.25">
      <c r="P320" s="63">
        <v>310</v>
      </c>
      <c r="Q320" s="34">
        <v>106</v>
      </c>
      <c r="R320" s="8" t="s">
        <v>283</v>
      </c>
      <c r="S320" s="8" t="s">
        <v>103</v>
      </c>
    </row>
    <row r="321" spans="16:19" x14ac:dyDescent="0.25">
      <c r="P321" s="63">
        <v>311</v>
      </c>
      <c r="Q321" s="34">
        <v>106</v>
      </c>
      <c r="R321" s="8" t="s">
        <v>283</v>
      </c>
      <c r="S321" s="8" t="s">
        <v>103</v>
      </c>
    </row>
    <row r="322" spans="16:19" x14ac:dyDescent="0.25">
      <c r="P322" s="63">
        <v>312</v>
      </c>
      <c r="Q322" s="34">
        <v>107</v>
      </c>
      <c r="R322" s="8" t="s">
        <v>284</v>
      </c>
      <c r="S322" s="8" t="s">
        <v>103</v>
      </c>
    </row>
    <row r="323" spans="16:19" x14ac:dyDescent="0.25">
      <c r="P323" s="63">
        <v>313</v>
      </c>
      <c r="Q323" s="34">
        <v>107</v>
      </c>
      <c r="R323" s="8" t="s">
        <v>284</v>
      </c>
      <c r="S323" s="8" t="s">
        <v>103</v>
      </c>
    </row>
    <row r="324" spans="16:19" x14ac:dyDescent="0.25">
      <c r="P324" s="63">
        <v>314</v>
      </c>
      <c r="Q324" s="34">
        <v>107</v>
      </c>
      <c r="R324" s="8" t="s">
        <v>284</v>
      </c>
      <c r="S324" s="8" t="s">
        <v>103</v>
      </c>
    </row>
    <row r="325" spans="16:19" x14ac:dyDescent="0.25">
      <c r="P325" s="63">
        <v>315</v>
      </c>
      <c r="Q325" s="34">
        <v>108</v>
      </c>
      <c r="R325" s="8" t="s">
        <v>284</v>
      </c>
      <c r="S325" s="8" t="s">
        <v>103</v>
      </c>
    </row>
    <row r="326" spans="16:19" x14ac:dyDescent="0.25">
      <c r="P326" s="63">
        <v>316</v>
      </c>
      <c r="Q326" s="34">
        <v>108</v>
      </c>
      <c r="R326" s="8" t="s">
        <v>284</v>
      </c>
      <c r="S326" s="8" t="s">
        <v>103</v>
      </c>
    </row>
    <row r="327" spans="16:19" x14ac:dyDescent="0.25">
      <c r="P327" s="63">
        <v>317</v>
      </c>
      <c r="Q327" s="34">
        <v>108</v>
      </c>
      <c r="R327" s="8" t="s">
        <v>284</v>
      </c>
      <c r="S327" s="8" t="s">
        <v>103</v>
      </c>
    </row>
    <row r="328" spans="16:19" x14ac:dyDescent="0.25">
      <c r="P328" s="63">
        <v>318</v>
      </c>
      <c r="Q328" s="34">
        <v>109</v>
      </c>
      <c r="R328" s="8" t="s">
        <v>284</v>
      </c>
      <c r="S328" s="8" t="s">
        <v>103</v>
      </c>
    </row>
    <row r="329" spans="16:19" x14ac:dyDescent="0.25">
      <c r="P329" s="63">
        <v>319</v>
      </c>
      <c r="Q329" s="34">
        <v>109</v>
      </c>
      <c r="R329" s="8" t="s">
        <v>284</v>
      </c>
      <c r="S329" s="8" t="s">
        <v>103</v>
      </c>
    </row>
    <row r="330" spans="16:19" x14ac:dyDescent="0.25">
      <c r="P330" s="63">
        <v>320</v>
      </c>
      <c r="Q330" s="34">
        <v>109</v>
      </c>
      <c r="R330" s="8" t="s">
        <v>284</v>
      </c>
      <c r="S330" s="8" t="s">
        <v>103</v>
      </c>
    </row>
    <row r="331" spans="16:19" x14ac:dyDescent="0.25">
      <c r="P331" s="63">
        <v>321</v>
      </c>
      <c r="Q331" s="34">
        <v>110</v>
      </c>
      <c r="R331" s="8" t="s">
        <v>284</v>
      </c>
      <c r="S331" s="8" t="s">
        <v>103</v>
      </c>
    </row>
    <row r="332" spans="16:19" x14ac:dyDescent="0.25">
      <c r="P332" s="63">
        <v>322</v>
      </c>
      <c r="Q332" s="34">
        <v>110</v>
      </c>
      <c r="R332" s="8" t="s">
        <v>284</v>
      </c>
      <c r="S332" s="8" t="s">
        <v>103</v>
      </c>
    </row>
    <row r="333" spans="16:19" x14ac:dyDescent="0.25">
      <c r="P333" s="63">
        <v>323</v>
      </c>
      <c r="Q333" s="34">
        <v>110</v>
      </c>
      <c r="R333" s="8" t="s">
        <v>284</v>
      </c>
      <c r="S333" s="8" t="s">
        <v>103</v>
      </c>
    </row>
    <row r="334" spans="16:19" x14ac:dyDescent="0.25">
      <c r="P334" s="63">
        <v>324</v>
      </c>
      <c r="Q334" s="34">
        <v>111</v>
      </c>
      <c r="R334" s="8" t="s">
        <v>284</v>
      </c>
      <c r="S334" s="8" t="s">
        <v>103</v>
      </c>
    </row>
    <row r="335" spans="16:19" x14ac:dyDescent="0.25">
      <c r="P335" s="63">
        <v>325</v>
      </c>
      <c r="Q335" s="34">
        <v>111</v>
      </c>
      <c r="R335" s="8" t="s">
        <v>284</v>
      </c>
      <c r="S335" s="8" t="s">
        <v>103</v>
      </c>
    </row>
    <row r="336" spans="16:19" x14ac:dyDescent="0.25">
      <c r="P336" s="63">
        <v>326</v>
      </c>
      <c r="Q336" s="34">
        <v>111</v>
      </c>
      <c r="R336" s="8" t="s">
        <v>284</v>
      </c>
      <c r="S336" s="8" t="s">
        <v>103</v>
      </c>
    </row>
    <row r="337" spans="16:19" x14ac:dyDescent="0.25">
      <c r="P337" s="63">
        <v>327</v>
      </c>
      <c r="Q337" s="34">
        <v>112</v>
      </c>
      <c r="R337" s="8" t="s">
        <v>284</v>
      </c>
      <c r="S337" s="8" t="s">
        <v>103</v>
      </c>
    </row>
    <row r="338" spans="16:19" x14ac:dyDescent="0.25">
      <c r="P338" s="63">
        <v>328</v>
      </c>
      <c r="Q338" s="34">
        <v>112</v>
      </c>
      <c r="R338" s="8" t="s">
        <v>284</v>
      </c>
      <c r="S338" s="8" t="s">
        <v>103</v>
      </c>
    </row>
    <row r="339" spans="16:19" x14ac:dyDescent="0.25">
      <c r="P339" s="63">
        <v>329</v>
      </c>
      <c r="Q339" s="34">
        <v>112</v>
      </c>
      <c r="R339" s="8" t="s">
        <v>284</v>
      </c>
      <c r="S339" s="8" t="s">
        <v>103</v>
      </c>
    </row>
    <row r="340" spans="16:19" x14ac:dyDescent="0.25">
      <c r="P340" s="63">
        <v>330</v>
      </c>
      <c r="Q340" s="34">
        <v>113</v>
      </c>
      <c r="R340" s="8" t="s">
        <v>284</v>
      </c>
      <c r="S340" s="8" t="s">
        <v>103</v>
      </c>
    </row>
    <row r="341" spans="16:19" x14ac:dyDescent="0.25">
      <c r="P341" s="63">
        <v>331</v>
      </c>
      <c r="Q341" s="34">
        <v>113</v>
      </c>
      <c r="R341" s="8" t="s">
        <v>284</v>
      </c>
      <c r="S341" s="8" t="s">
        <v>103</v>
      </c>
    </row>
    <row r="342" spans="16:19" x14ac:dyDescent="0.25">
      <c r="P342" s="63">
        <v>332</v>
      </c>
      <c r="Q342" s="34">
        <v>113</v>
      </c>
      <c r="R342" s="8" t="s">
        <v>284</v>
      </c>
      <c r="S342" s="8" t="s">
        <v>103</v>
      </c>
    </row>
    <row r="343" spans="16:19" x14ac:dyDescent="0.25">
      <c r="P343" s="63">
        <v>333</v>
      </c>
      <c r="Q343" s="34">
        <v>114</v>
      </c>
      <c r="R343" s="8" t="s">
        <v>284</v>
      </c>
      <c r="S343" s="8" t="s">
        <v>103</v>
      </c>
    </row>
    <row r="344" spans="16:19" x14ac:dyDescent="0.25">
      <c r="P344" s="63">
        <v>334</v>
      </c>
      <c r="Q344" s="34">
        <v>114</v>
      </c>
      <c r="R344" s="8" t="s">
        <v>284</v>
      </c>
      <c r="S344" s="8" t="s">
        <v>103</v>
      </c>
    </row>
    <row r="345" spans="16:19" x14ac:dyDescent="0.25">
      <c r="P345" s="63">
        <v>335</v>
      </c>
      <c r="Q345" s="34">
        <v>115</v>
      </c>
      <c r="R345" s="8" t="s">
        <v>284</v>
      </c>
      <c r="S345" s="8" t="s">
        <v>103</v>
      </c>
    </row>
    <row r="346" spans="16:19" x14ac:dyDescent="0.25">
      <c r="P346" s="63">
        <v>336</v>
      </c>
      <c r="Q346" s="34">
        <v>115</v>
      </c>
      <c r="R346" s="8" t="s">
        <v>284</v>
      </c>
      <c r="S346" s="8" t="s">
        <v>103</v>
      </c>
    </row>
    <row r="347" spans="16:19" x14ac:dyDescent="0.25">
      <c r="P347" s="63">
        <v>337</v>
      </c>
      <c r="Q347" s="34">
        <v>115</v>
      </c>
      <c r="R347" s="8" t="s">
        <v>284</v>
      </c>
      <c r="S347" s="8" t="s">
        <v>103</v>
      </c>
    </row>
    <row r="348" spans="16:19" x14ac:dyDescent="0.25">
      <c r="P348" s="63">
        <v>338</v>
      </c>
      <c r="Q348" s="34">
        <v>116</v>
      </c>
      <c r="R348" s="8" t="s">
        <v>284</v>
      </c>
      <c r="S348" s="8" t="s">
        <v>103</v>
      </c>
    </row>
    <row r="349" spans="16:19" x14ac:dyDescent="0.25">
      <c r="P349" s="63">
        <v>339</v>
      </c>
      <c r="Q349" s="34">
        <v>116</v>
      </c>
      <c r="R349" s="8" t="s">
        <v>284</v>
      </c>
      <c r="S349" s="8" t="s">
        <v>103</v>
      </c>
    </row>
    <row r="350" spans="16:19" x14ac:dyDescent="0.25">
      <c r="P350" s="63">
        <v>340</v>
      </c>
      <c r="Q350" s="34">
        <v>116</v>
      </c>
      <c r="R350" s="8" t="s">
        <v>284</v>
      </c>
      <c r="S350" s="8" t="s">
        <v>103</v>
      </c>
    </row>
    <row r="351" spans="16:19" x14ac:dyDescent="0.25">
      <c r="P351" s="63">
        <v>341</v>
      </c>
      <c r="Q351" s="34">
        <v>117</v>
      </c>
      <c r="R351" s="8" t="s">
        <v>284</v>
      </c>
      <c r="S351" s="8" t="s">
        <v>103</v>
      </c>
    </row>
    <row r="352" spans="16:19" x14ac:dyDescent="0.25">
      <c r="P352" s="63">
        <v>342</v>
      </c>
      <c r="Q352" s="34">
        <v>117</v>
      </c>
      <c r="R352" s="8" t="s">
        <v>284</v>
      </c>
      <c r="S352" s="8" t="s">
        <v>103</v>
      </c>
    </row>
    <row r="353" spans="16:19" x14ac:dyDescent="0.25">
      <c r="P353" s="63">
        <v>343</v>
      </c>
      <c r="Q353" s="34">
        <v>117</v>
      </c>
      <c r="R353" s="8" t="s">
        <v>284</v>
      </c>
      <c r="S353" s="8" t="s">
        <v>103</v>
      </c>
    </row>
    <row r="354" spans="16:19" x14ac:dyDescent="0.25">
      <c r="P354" s="63">
        <v>344</v>
      </c>
      <c r="Q354" s="34">
        <v>118</v>
      </c>
      <c r="R354" s="8" t="s">
        <v>284</v>
      </c>
      <c r="S354" s="8" t="s">
        <v>103</v>
      </c>
    </row>
    <row r="355" spans="16:19" x14ac:dyDescent="0.25">
      <c r="P355" s="63">
        <v>345</v>
      </c>
      <c r="Q355" s="34">
        <v>118</v>
      </c>
      <c r="R355" s="8" t="s">
        <v>284</v>
      </c>
      <c r="S355" s="8" t="s">
        <v>103</v>
      </c>
    </row>
    <row r="356" spans="16:19" x14ac:dyDescent="0.25">
      <c r="P356" s="63">
        <v>346</v>
      </c>
      <c r="Q356" s="34">
        <v>118</v>
      </c>
      <c r="R356" s="8" t="s">
        <v>284</v>
      </c>
      <c r="S356" s="8" t="s">
        <v>103</v>
      </c>
    </row>
    <row r="357" spans="16:19" x14ac:dyDescent="0.25">
      <c r="P357" s="63">
        <v>347</v>
      </c>
      <c r="Q357" s="34">
        <v>119</v>
      </c>
      <c r="R357" s="8" t="s">
        <v>284</v>
      </c>
      <c r="S357" s="8" t="s">
        <v>103</v>
      </c>
    </row>
    <row r="358" spans="16:19" x14ac:dyDescent="0.25">
      <c r="P358" s="63">
        <v>348</v>
      </c>
      <c r="Q358" s="34">
        <v>119</v>
      </c>
      <c r="R358" s="8" t="s">
        <v>284</v>
      </c>
      <c r="S358" s="8" t="s">
        <v>103</v>
      </c>
    </row>
    <row r="359" spans="16:19" x14ac:dyDescent="0.25">
      <c r="P359" s="63">
        <v>349</v>
      </c>
      <c r="Q359" s="34">
        <v>119</v>
      </c>
      <c r="R359" s="8" t="s">
        <v>284</v>
      </c>
      <c r="S359" s="8" t="s">
        <v>103</v>
      </c>
    </row>
    <row r="360" spans="16:19" x14ac:dyDescent="0.25">
      <c r="P360" s="63">
        <v>350</v>
      </c>
      <c r="Q360" s="34">
        <v>120</v>
      </c>
      <c r="R360" s="8" t="s">
        <v>284</v>
      </c>
      <c r="S360" s="8" t="s">
        <v>103</v>
      </c>
    </row>
    <row r="361" spans="16:19" x14ac:dyDescent="0.25">
      <c r="P361" s="63">
        <v>351</v>
      </c>
      <c r="Q361" s="34">
        <v>120</v>
      </c>
      <c r="R361" s="8" t="s">
        <v>284</v>
      </c>
      <c r="S361" s="8" t="s">
        <v>103</v>
      </c>
    </row>
    <row r="362" spans="16:19" x14ac:dyDescent="0.25">
      <c r="P362" s="63">
        <v>352</v>
      </c>
      <c r="Q362" s="34">
        <v>120</v>
      </c>
      <c r="R362" s="8" t="s">
        <v>284</v>
      </c>
      <c r="S362" s="8" t="s">
        <v>103</v>
      </c>
    </row>
    <row r="363" spans="16:19" x14ac:dyDescent="0.25">
      <c r="P363" s="63">
        <v>353</v>
      </c>
      <c r="Q363" s="34">
        <v>121</v>
      </c>
      <c r="R363" s="8" t="s">
        <v>284</v>
      </c>
      <c r="S363" s="8" t="s">
        <v>103</v>
      </c>
    </row>
    <row r="364" spans="16:19" x14ac:dyDescent="0.25">
      <c r="P364" s="63">
        <v>354</v>
      </c>
      <c r="Q364" s="34">
        <v>121</v>
      </c>
      <c r="R364" s="8" t="s">
        <v>284</v>
      </c>
      <c r="S364" s="8" t="s">
        <v>103</v>
      </c>
    </row>
    <row r="365" spans="16:19" x14ac:dyDescent="0.25">
      <c r="P365" s="63">
        <v>355</v>
      </c>
      <c r="Q365" s="34">
        <v>121</v>
      </c>
      <c r="R365" s="8" t="s">
        <v>284</v>
      </c>
      <c r="S365" s="8" t="s">
        <v>103</v>
      </c>
    </row>
    <row r="366" spans="16:19" x14ac:dyDescent="0.25">
      <c r="P366" s="63">
        <v>356</v>
      </c>
      <c r="Q366" s="34">
        <v>122</v>
      </c>
      <c r="R366" s="8" t="s">
        <v>284</v>
      </c>
      <c r="S366" s="8" t="s">
        <v>103</v>
      </c>
    </row>
    <row r="367" spans="16:19" x14ac:dyDescent="0.25">
      <c r="P367" s="63">
        <v>357</v>
      </c>
      <c r="Q367" s="34">
        <v>122</v>
      </c>
      <c r="R367" s="8" t="s">
        <v>284</v>
      </c>
      <c r="S367" s="8" t="s">
        <v>103</v>
      </c>
    </row>
    <row r="368" spans="16:19" x14ac:dyDescent="0.25">
      <c r="P368" s="63">
        <v>358</v>
      </c>
      <c r="Q368" s="34">
        <v>122</v>
      </c>
      <c r="R368" s="8" t="s">
        <v>284</v>
      </c>
      <c r="S368" s="8" t="s">
        <v>103</v>
      </c>
    </row>
    <row r="369" spans="16:19" x14ac:dyDescent="0.25">
      <c r="P369" s="63">
        <v>359</v>
      </c>
      <c r="Q369" s="34">
        <v>123</v>
      </c>
      <c r="R369" s="8" t="s">
        <v>284</v>
      </c>
      <c r="S369" s="8" t="s">
        <v>103</v>
      </c>
    </row>
    <row r="370" spans="16:19" x14ac:dyDescent="0.25">
      <c r="P370" s="63">
        <v>360</v>
      </c>
      <c r="Q370" s="34">
        <v>123</v>
      </c>
      <c r="R370" s="8" t="s">
        <v>284</v>
      </c>
      <c r="S370" s="8" t="s">
        <v>103</v>
      </c>
    </row>
    <row r="371" spans="16:19" x14ac:dyDescent="0.25">
      <c r="P371" s="63">
        <v>361</v>
      </c>
      <c r="Q371" s="34">
        <v>123</v>
      </c>
      <c r="R371" s="8" t="s">
        <v>284</v>
      </c>
      <c r="S371" s="8" t="s">
        <v>103</v>
      </c>
    </row>
    <row r="372" spans="16:19" x14ac:dyDescent="0.25">
      <c r="P372" s="63">
        <v>362</v>
      </c>
      <c r="Q372" s="34">
        <v>124</v>
      </c>
      <c r="R372" s="8" t="s">
        <v>284</v>
      </c>
      <c r="S372" s="8" t="s">
        <v>103</v>
      </c>
    </row>
    <row r="373" spans="16:19" x14ac:dyDescent="0.25">
      <c r="P373" s="63">
        <v>363</v>
      </c>
      <c r="Q373" s="34">
        <v>124</v>
      </c>
      <c r="R373" s="8" t="s">
        <v>284</v>
      </c>
      <c r="S373" s="8" t="s">
        <v>103</v>
      </c>
    </row>
    <row r="374" spans="16:19" x14ac:dyDescent="0.25">
      <c r="P374" s="63">
        <v>364</v>
      </c>
      <c r="Q374" s="34">
        <v>124</v>
      </c>
      <c r="R374" s="8" t="s">
        <v>284</v>
      </c>
      <c r="S374" s="8" t="s">
        <v>103</v>
      </c>
    </row>
    <row r="375" spans="16:19" x14ac:dyDescent="0.25">
      <c r="P375" s="63">
        <v>365</v>
      </c>
      <c r="Q375" s="34">
        <v>125</v>
      </c>
      <c r="R375" s="8" t="s">
        <v>284</v>
      </c>
      <c r="S375" s="8" t="s">
        <v>103</v>
      </c>
    </row>
    <row r="376" spans="16:19" x14ac:dyDescent="0.25">
      <c r="P376" s="63">
        <v>366</v>
      </c>
      <c r="Q376" s="34">
        <v>125</v>
      </c>
      <c r="R376" s="8" t="s">
        <v>284</v>
      </c>
      <c r="S376" s="8" t="s">
        <v>103</v>
      </c>
    </row>
    <row r="377" spans="16:19" x14ac:dyDescent="0.25">
      <c r="P377" s="63">
        <v>367</v>
      </c>
      <c r="Q377" s="34">
        <v>125</v>
      </c>
      <c r="R377" s="8" t="s">
        <v>284</v>
      </c>
      <c r="S377" s="8" t="s">
        <v>103</v>
      </c>
    </row>
    <row r="378" spans="16:19" x14ac:dyDescent="0.25">
      <c r="P378" s="63">
        <v>368</v>
      </c>
      <c r="Q378" s="34">
        <v>126</v>
      </c>
      <c r="R378" s="8" t="s">
        <v>284</v>
      </c>
      <c r="S378" s="8" t="s">
        <v>103</v>
      </c>
    </row>
    <row r="379" spans="16:19" x14ac:dyDescent="0.25">
      <c r="P379" s="63">
        <v>369</v>
      </c>
      <c r="Q379" s="34">
        <v>126</v>
      </c>
      <c r="R379" s="8" t="s">
        <v>284</v>
      </c>
      <c r="S379" s="8" t="s">
        <v>103</v>
      </c>
    </row>
    <row r="380" spans="16:19" x14ac:dyDescent="0.25">
      <c r="P380" s="63">
        <v>370</v>
      </c>
      <c r="Q380" s="34">
        <v>127</v>
      </c>
      <c r="R380" s="8" t="s">
        <v>284</v>
      </c>
      <c r="S380" s="8" t="s">
        <v>103</v>
      </c>
    </row>
    <row r="381" spans="16:19" x14ac:dyDescent="0.25">
      <c r="P381" s="63">
        <v>371</v>
      </c>
      <c r="Q381" s="34">
        <v>127</v>
      </c>
      <c r="R381" s="8" t="s">
        <v>284</v>
      </c>
      <c r="S381" s="8" t="s">
        <v>103</v>
      </c>
    </row>
    <row r="382" spans="16:19" x14ac:dyDescent="0.25">
      <c r="P382" s="63">
        <v>372</v>
      </c>
      <c r="Q382" s="34">
        <v>127</v>
      </c>
      <c r="R382" s="8" t="s">
        <v>284</v>
      </c>
      <c r="S382" s="8" t="s">
        <v>103</v>
      </c>
    </row>
    <row r="383" spans="16:19" x14ac:dyDescent="0.25">
      <c r="P383" s="63">
        <v>373</v>
      </c>
      <c r="Q383" s="34">
        <v>128</v>
      </c>
      <c r="R383" s="8" t="s">
        <v>284</v>
      </c>
      <c r="S383" s="8" t="s">
        <v>103</v>
      </c>
    </row>
    <row r="384" spans="16:19" x14ac:dyDescent="0.25">
      <c r="P384" s="63">
        <v>374</v>
      </c>
      <c r="Q384" s="34">
        <v>128</v>
      </c>
      <c r="R384" s="8" t="s">
        <v>284</v>
      </c>
      <c r="S384" s="8" t="s">
        <v>103</v>
      </c>
    </row>
    <row r="385" spans="16:19" x14ac:dyDescent="0.25">
      <c r="P385" s="63">
        <v>375</v>
      </c>
      <c r="Q385" s="34">
        <v>128</v>
      </c>
      <c r="R385" s="8" t="s">
        <v>284</v>
      </c>
      <c r="S385" s="8" t="s">
        <v>103</v>
      </c>
    </row>
    <row r="386" spans="16:19" x14ac:dyDescent="0.25">
      <c r="P386" s="63">
        <v>376</v>
      </c>
      <c r="Q386" s="34">
        <v>129</v>
      </c>
      <c r="R386" s="8" t="s">
        <v>284</v>
      </c>
      <c r="S386" s="8" t="s">
        <v>103</v>
      </c>
    </row>
    <row r="387" spans="16:19" x14ac:dyDescent="0.25">
      <c r="P387" s="63">
        <v>377</v>
      </c>
      <c r="Q387" s="34">
        <v>129</v>
      </c>
      <c r="R387" s="8" t="s">
        <v>284</v>
      </c>
      <c r="S387" s="8" t="s">
        <v>103</v>
      </c>
    </row>
    <row r="388" spans="16:19" x14ac:dyDescent="0.25">
      <c r="P388" s="63">
        <v>378</v>
      </c>
      <c r="Q388" s="34">
        <v>129</v>
      </c>
      <c r="R388" s="8" t="s">
        <v>284</v>
      </c>
      <c r="S388" s="8" t="s">
        <v>103</v>
      </c>
    </row>
    <row r="389" spans="16:19" x14ac:dyDescent="0.25">
      <c r="P389" s="63">
        <v>379</v>
      </c>
      <c r="Q389" s="34">
        <v>130</v>
      </c>
      <c r="R389" s="8" t="s">
        <v>284</v>
      </c>
      <c r="S389" s="8" t="s">
        <v>103</v>
      </c>
    </row>
    <row r="390" spans="16:19" x14ac:dyDescent="0.25">
      <c r="P390" s="63">
        <v>380</v>
      </c>
      <c r="Q390" s="34">
        <v>130</v>
      </c>
      <c r="R390" s="8" t="s">
        <v>284</v>
      </c>
      <c r="S390" s="8" t="s">
        <v>103</v>
      </c>
    </row>
    <row r="391" spans="16:19" x14ac:dyDescent="0.25">
      <c r="P391" s="63">
        <v>381</v>
      </c>
      <c r="Q391" s="34">
        <v>130</v>
      </c>
      <c r="R391" s="8" t="s">
        <v>284</v>
      </c>
      <c r="S391" s="8" t="s">
        <v>103</v>
      </c>
    </row>
    <row r="392" spans="16:19" x14ac:dyDescent="0.25">
      <c r="P392" s="63">
        <v>382</v>
      </c>
      <c r="Q392" s="34">
        <v>131</v>
      </c>
      <c r="R392" s="8" t="s">
        <v>284</v>
      </c>
      <c r="S392" s="8" t="s">
        <v>103</v>
      </c>
    </row>
    <row r="393" spans="16:19" x14ac:dyDescent="0.25">
      <c r="P393" s="63">
        <v>383</v>
      </c>
      <c r="Q393" s="34">
        <v>131</v>
      </c>
      <c r="R393" s="8" t="s">
        <v>284</v>
      </c>
      <c r="S393" s="8" t="s">
        <v>103</v>
      </c>
    </row>
    <row r="394" spans="16:19" x14ac:dyDescent="0.25">
      <c r="P394" s="63">
        <v>384</v>
      </c>
      <c r="Q394" s="34">
        <v>131</v>
      </c>
      <c r="R394" s="8" t="s">
        <v>284</v>
      </c>
      <c r="S394" s="8" t="s">
        <v>103</v>
      </c>
    </row>
    <row r="395" spans="16:19" x14ac:dyDescent="0.25">
      <c r="P395" s="63">
        <v>385</v>
      </c>
      <c r="Q395" s="34">
        <v>132</v>
      </c>
      <c r="R395" s="8" t="s">
        <v>284</v>
      </c>
      <c r="S395" s="8" t="s">
        <v>103</v>
      </c>
    </row>
    <row r="396" spans="16:19" x14ac:dyDescent="0.25">
      <c r="P396" s="63">
        <v>386</v>
      </c>
      <c r="Q396" s="34">
        <v>132</v>
      </c>
      <c r="R396" s="8" t="s">
        <v>284</v>
      </c>
      <c r="S396" s="8" t="s">
        <v>103</v>
      </c>
    </row>
    <row r="397" spans="16:19" x14ac:dyDescent="0.25">
      <c r="P397" s="63">
        <v>387</v>
      </c>
      <c r="Q397" s="34">
        <v>132</v>
      </c>
      <c r="R397" s="8" t="s">
        <v>284</v>
      </c>
      <c r="S397" s="8" t="s">
        <v>103</v>
      </c>
    </row>
    <row r="398" spans="16:19" x14ac:dyDescent="0.25">
      <c r="P398" s="63">
        <v>388</v>
      </c>
      <c r="Q398" s="34">
        <v>133</v>
      </c>
      <c r="R398" s="8" t="s">
        <v>284</v>
      </c>
      <c r="S398" s="8" t="s">
        <v>103</v>
      </c>
    </row>
    <row r="399" spans="16:19" x14ac:dyDescent="0.25">
      <c r="P399" s="63">
        <v>389</v>
      </c>
      <c r="Q399" s="34">
        <v>133</v>
      </c>
      <c r="R399" s="8" t="s">
        <v>284</v>
      </c>
      <c r="S399" s="8" t="s">
        <v>103</v>
      </c>
    </row>
    <row r="400" spans="16:19" x14ac:dyDescent="0.25">
      <c r="P400" s="63">
        <v>390</v>
      </c>
      <c r="Q400" s="34">
        <v>133</v>
      </c>
      <c r="R400" s="8" t="s">
        <v>284</v>
      </c>
      <c r="S400" s="8" t="s">
        <v>103</v>
      </c>
    </row>
    <row r="401" spans="16:19" x14ac:dyDescent="0.25">
      <c r="P401" s="63">
        <v>391</v>
      </c>
      <c r="Q401" s="34">
        <v>134</v>
      </c>
      <c r="R401" s="8" t="s">
        <v>284</v>
      </c>
      <c r="S401" s="8" t="s">
        <v>103</v>
      </c>
    </row>
    <row r="402" spans="16:19" x14ac:dyDescent="0.25">
      <c r="P402" s="63">
        <v>392</v>
      </c>
      <c r="Q402" s="34">
        <v>134</v>
      </c>
      <c r="R402" s="8" t="s">
        <v>284</v>
      </c>
      <c r="S402" s="8" t="s">
        <v>103</v>
      </c>
    </row>
    <row r="403" spans="16:19" x14ac:dyDescent="0.25">
      <c r="P403" s="63">
        <v>393</v>
      </c>
      <c r="Q403" s="34">
        <v>134</v>
      </c>
      <c r="R403" s="8" t="s">
        <v>284</v>
      </c>
      <c r="S403" s="8" t="s">
        <v>103</v>
      </c>
    </row>
    <row r="404" spans="16:19" x14ac:dyDescent="0.25">
      <c r="P404" s="63">
        <v>394</v>
      </c>
      <c r="Q404" s="34">
        <v>135</v>
      </c>
      <c r="R404" s="8" t="s">
        <v>284</v>
      </c>
      <c r="S404" s="8" t="s">
        <v>103</v>
      </c>
    </row>
    <row r="405" spans="16:19" x14ac:dyDescent="0.25">
      <c r="P405" s="63">
        <v>395</v>
      </c>
      <c r="Q405" s="34">
        <v>135</v>
      </c>
      <c r="R405" s="8" t="s">
        <v>284</v>
      </c>
      <c r="S405" s="8" t="s">
        <v>103</v>
      </c>
    </row>
    <row r="406" spans="16:19" x14ac:dyDescent="0.25">
      <c r="P406" s="63">
        <v>396</v>
      </c>
      <c r="Q406" s="34">
        <v>135</v>
      </c>
      <c r="R406" s="8" t="s">
        <v>284</v>
      </c>
      <c r="S406" s="8" t="s">
        <v>103</v>
      </c>
    </row>
    <row r="407" spans="16:19" x14ac:dyDescent="0.25">
      <c r="P407" s="63">
        <v>397</v>
      </c>
      <c r="Q407" s="34">
        <v>136</v>
      </c>
      <c r="R407" s="8" t="s">
        <v>284</v>
      </c>
      <c r="S407" s="8" t="s">
        <v>103</v>
      </c>
    </row>
    <row r="408" spans="16:19" x14ac:dyDescent="0.25">
      <c r="P408" s="63">
        <v>398</v>
      </c>
      <c r="Q408" s="34">
        <v>136</v>
      </c>
      <c r="R408" s="8" t="s">
        <v>284</v>
      </c>
      <c r="S408" s="8" t="s">
        <v>103</v>
      </c>
    </row>
    <row r="409" spans="16:19" x14ac:dyDescent="0.25">
      <c r="P409" s="63">
        <v>399</v>
      </c>
      <c r="Q409" s="34">
        <v>136</v>
      </c>
      <c r="R409" s="8" t="s">
        <v>284</v>
      </c>
      <c r="S409" s="8" t="s">
        <v>103</v>
      </c>
    </row>
    <row r="410" spans="16:19" x14ac:dyDescent="0.25">
      <c r="P410" s="63">
        <v>400</v>
      </c>
      <c r="Q410" s="34">
        <v>137</v>
      </c>
      <c r="R410" s="8" t="s">
        <v>284</v>
      </c>
      <c r="S410" s="8" t="s">
        <v>103</v>
      </c>
    </row>
    <row r="411" spans="16:19" x14ac:dyDescent="0.25">
      <c r="P411" s="63">
        <v>401</v>
      </c>
      <c r="Q411" s="34">
        <v>137</v>
      </c>
      <c r="R411" s="8" t="s">
        <v>284</v>
      </c>
      <c r="S411" s="8" t="s">
        <v>103</v>
      </c>
    </row>
    <row r="412" spans="16:19" x14ac:dyDescent="0.25">
      <c r="P412" s="63">
        <v>402</v>
      </c>
      <c r="Q412" s="34">
        <v>137</v>
      </c>
      <c r="R412" s="8" t="s">
        <v>284</v>
      </c>
      <c r="S412" s="8" t="s">
        <v>103</v>
      </c>
    </row>
    <row r="413" spans="16:19" x14ac:dyDescent="0.25">
      <c r="P413" s="63">
        <v>403</v>
      </c>
      <c r="Q413" s="34">
        <v>138</v>
      </c>
      <c r="R413" s="8" t="s">
        <v>284</v>
      </c>
      <c r="S413" s="8" t="s">
        <v>103</v>
      </c>
    </row>
    <row r="414" spans="16:19" x14ac:dyDescent="0.25">
      <c r="P414" s="63">
        <v>404</v>
      </c>
      <c r="Q414" s="34">
        <v>138</v>
      </c>
      <c r="R414" s="8" t="s">
        <v>284</v>
      </c>
      <c r="S414" s="8" t="s">
        <v>103</v>
      </c>
    </row>
    <row r="415" spans="16:19" x14ac:dyDescent="0.25">
      <c r="P415" s="63">
        <v>405</v>
      </c>
      <c r="Q415" s="34">
        <v>139</v>
      </c>
      <c r="R415" s="8" t="s">
        <v>284</v>
      </c>
      <c r="S415" s="8" t="s">
        <v>103</v>
      </c>
    </row>
    <row r="416" spans="16:19" x14ac:dyDescent="0.25">
      <c r="P416" s="63">
        <v>406</v>
      </c>
      <c r="Q416" s="34">
        <v>139</v>
      </c>
      <c r="R416" s="8" t="s">
        <v>284</v>
      </c>
      <c r="S416" s="8" t="s">
        <v>103</v>
      </c>
    </row>
    <row r="417" spans="16:19" x14ac:dyDescent="0.25">
      <c r="P417" s="63">
        <v>407</v>
      </c>
      <c r="Q417" s="34">
        <v>139</v>
      </c>
      <c r="R417" s="8" t="s">
        <v>284</v>
      </c>
      <c r="S417" s="8" t="s">
        <v>103</v>
      </c>
    </row>
    <row r="418" spans="16:19" x14ac:dyDescent="0.25">
      <c r="P418" s="63">
        <v>408</v>
      </c>
      <c r="Q418" s="34">
        <v>140</v>
      </c>
      <c r="R418" s="8" t="s">
        <v>284</v>
      </c>
      <c r="S418" s="8" t="s">
        <v>103</v>
      </c>
    </row>
    <row r="419" spans="16:19" x14ac:dyDescent="0.25">
      <c r="P419" s="63">
        <v>409</v>
      </c>
      <c r="Q419" s="34">
        <v>140</v>
      </c>
      <c r="R419" s="8" t="s">
        <v>284</v>
      </c>
      <c r="S419" s="8" t="s">
        <v>103</v>
      </c>
    </row>
    <row r="420" spans="16:19" x14ac:dyDescent="0.25">
      <c r="P420" s="63">
        <v>410</v>
      </c>
      <c r="Q420" s="34">
        <v>140</v>
      </c>
      <c r="R420" s="8" t="s">
        <v>284</v>
      </c>
      <c r="S420" s="8" t="s">
        <v>103</v>
      </c>
    </row>
    <row r="421" spans="16:19" x14ac:dyDescent="0.25">
      <c r="P421" s="63">
        <v>411</v>
      </c>
      <c r="Q421" s="34">
        <v>141</v>
      </c>
      <c r="R421" s="8" t="s">
        <v>284</v>
      </c>
      <c r="S421" s="8" t="s">
        <v>103</v>
      </c>
    </row>
    <row r="422" spans="16:19" x14ac:dyDescent="0.25">
      <c r="P422" s="63">
        <v>412</v>
      </c>
      <c r="Q422" s="34">
        <v>141</v>
      </c>
      <c r="R422" s="8" t="s">
        <v>284</v>
      </c>
      <c r="S422" s="8" t="s">
        <v>103</v>
      </c>
    </row>
    <row r="423" spans="16:19" x14ac:dyDescent="0.25">
      <c r="P423" s="63">
        <v>413</v>
      </c>
      <c r="Q423" s="34">
        <v>141</v>
      </c>
      <c r="R423" s="8" t="s">
        <v>284</v>
      </c>
      <c r="S423" s="8" t="s">
        <v>103</v>
      </c>
    </row>
    <row r="424" spans="16:19" x14ac:dyDescent="0.25">
      <c r="P424" s="63">
        <v>414</v>
      </c>
      <c r="Q424" s="34">
        <v>142</v>
      </c>
      <c r="R424" s="8" t="s">
        <v>284</v>
      </c>
      <c r="S424" s="8" t="s">
        <v>103</v>
      </c>
    </row>
    <row r="425" spans="16:19" x14ac:dyDescent="0.25">
      <c r="P425" s="63">
        <v>415</v>
      </c>
      <c r="Q425" s="34">
        <v>142</v>
      </c>
      <c r="R425" s="8" t="s">
        <v>284</v>
      </c>
      <c r="S425" s="8" t="s">
        <v>103</v>
      </c>
    </row>
    <row r="426" spans="16:19" x14ac:dyDescent="0.25">
      <c r="P426" s="63">
        <v>416</v>
      </c>
      <c r="Q426" s="34">
        <v>142</v>
      </c>
      <c r="R426" s="8" t="s">
        <v>284</v>
      </c>
      <c r="S426" s="8" t="s">
        <v>103</v>
      </c>
    </row>
    <row r="427" spans="16:19" x14ac:dyDescent="0.25">
      <c r="P427" s="63">
        <v>417</v>
      </c>
      <c r="Q427" s="34">
        <v>143</v>
      </c>
      <c r="R427" s="8" t="s">
        <v>284</v>
      </c>
      <c r="S427" s="8" t="s">
        <v>103</v>
      </c>
    </row>
    <row r="428" spans="16:19" x14ac:dyDescent="0.25">
      <c r="P428" s="63">
        <v>418</v>
      </c>
      <c r="Q428" s="34">
        <v>143</v>
      </c>
      <c r="R428" s="8" t="s">
        <v>284</v>
      </c>
      <c r="S428" s="8" t="s">
        <v>103</v>
      </c>
    </row>
    <row r="429" spans="16:19" x14ac:dyDescent="0.25">
      <c r="P429" s="63">
        <v>419</v>
      </c>
      <c r="Q429" s="34">
        <v>143</v>
      </c>
      <c r="R429" s="8" t="s">
        <v>284</v>
      </c>
      <c r="S429" s="8" t="s">
        <v>103</v>
      </c>
    </row>
    <row r="430" spans="16:19" x14ac:dyDescent="0.25">
      <c r="P430" s="63">
        <v>420</v>
      </c>
      <c r="Q430" s="34">
        <v>144</v>
      </c>
      <c r="R430" s="8" t="s">
        <v>284</v>
      </c>
      <c r="S430" s="8" t="s">
        <v>103</v>
      </c>
    </row>
    <row r="431" spans="16:19" x14ac:dyDescent="0.25">
      <c r="P431" s="63">
        <v>421</v>
      </c>
      <c r="Q431" s="34">
        <v>144</v>
      </c>
      <c r="R431" s="8" t="s">
        <v>284</v>
      </c>
      <c r="S431" s="8" t="s">
        <v>103</v>
      </c>
    </row>
    <row r="432" spans="16:19" x14ac:dyDescent="0.25">
      <c r="P432" s="63">
        <v>422</v>
      </c>
      <c r="Q432" s="34">
        <v>144</v>
      </c>
      <c r="R432" s="8" t="s">
        <v>284</v>
      </c>
      <c r="S432" s="8" t="s">
        <v>103</v>
      </c>
    </row>
    <row r="433" spans="16:19" x14ac:dyDescent="0.25">
      <c r="P433" s="63">
        <v>423</v>
      </c>
      <c r="Q433" s="34">
        <v>145</v>
      </c>
      <c r="R433" s="8" t="s">
        <v>284</v>
      </c>
      <c r="S433" s="8" t="s">
        <v>103</v>
      </c>
    </row>
    <row r="434" spans="16:19" x14ac:dyDescent="0.25">
      <c r="P434" s="63">
        <v>424</v>
      </c>
      <c r="Q434" s="34">
        <v>145</v>
      </c>
      <c r="R434" s="8" t="s">
        <v>284</v>
      </c>
      <c r="S434" s="8" t="s">
        <v>103</v>
      </c>
    </row>
    <row r="435" spans="16:19" x14ac:dyDescent="0.25">
      <c r="P435" s="63">
        <v>425</v>
      </c>
      <c r="Q435" s="34">
        <v>145</v>
      </c>
      <c r="R435" s="8" t="s">
        <v>284</v>
      </c>
      <c r="S435" s="8" t="s">
        <v>103</v>
      </c>
    </row>
    <row r="436" spans="16:19" x14ac:dyDescent="0.25">
      <c r="P436" s="63">
        <v>426</v>
      </c>
      <c r="Q436" s="34">
        <v>146</v>
      </c>
      <c r="R436" s="8" t="s">
        <v>284</v>
      </c>
      <c r="S436" s="8" t="s">
        <v>103</v>
      </c>
    </row>
    <row r="437" spans="16:19" x14ac:dyDescent="0.25">
      <c r="P437" s="63">
        <v>427</v>
      </c>
      <c r="Q437" s="34">
        <v>146</v>
      </c>
      <c r="R437" s="8" t="s">
        <v>284</v>
      </c>
      <c r="S437" s="8" t="s">
        <v>103</v>
      </c>
    </row>
    <row r="438" spans="16:19" x14ac:dyDescent="0.25">
      <c r="P438" s="63">
        <v>428</v>
      </c>
      <c r="Q438" s="34">
        <v>146</v>
      </c>
      <c r="R438" s="8" t="s">
        <v>284</v>
      </c>
      <c r="S438" s="8" t="s">
        <v>103</v>
      </c>
    </row>
    <row r="439" spans="16:19" x14ac:dyDescent="0.25">
      <c r="P439" s="63">
        <v>429</v>
      </c>
      <c r="Q439" s="34">
        <v>147</v>
      </c>
      <c r="R439" s="8" t="s">
        <v>284</v>
      </c>
      <c r="S439" s="8" t="s">
        <v>103</v>
      </c>
    </row>
    <row r="440" spans="16:19" x14ac:dyDescent="0.25">
      <c r="P440" s="63">
        <v>430</v>
      </c>
      <c r="Q440" s="34">
        <v>147</v>
      </c>
      <c r="R440" s="8" t="s">
        <v>284</v>
      </c>
      <c r="S440" s="8" t="s">
        <v>103</v>
      </c>
    </row>
    <row r="441" spans="16:19" x14ac:dyDescent="0.25">
      <c r="P441" s="63">
        <v>431</v>
      </c>
      <c r="Q441" s="34">
        <v>147</v>
      </c>
      <c r="R441" s="8" t="s">
        <v>284</v>
      </c>
      <c r="S441" s="8" t="s">
        <v>103</v>
      </c>
    </row>
    <row r="442" spans="16:19" x14ac:dyDescent="0.25">
      <c r="P442" s="63">
        <v>432</v>
      </c>
      <c r="Q442" s="34">
        <v>148</v>
      </c>
      <c r="R442" s="8" t="s">
        <v>284</v>
      </c>
      <c r="S442" s="8" t="s">
        <v>103</v>
      </c>
    </row>
    <row r="443" spans="16:19" x14ac:dyDescent="0.25">
      <c r="P443" s="63">
        <v>433</v>
      </c>
      <c r="Q443" s="34">
        <v>148</v>
      </c>
      <c r="R443" s="8" t="s">
        <v>284</v>
      </c>
      <c r="S443" s="8" t="s">
        <v>103</v>
      </c>
    </row>
    <row r="444" spans="16:19" x14ac:dyDescent="0.25">
      <c r="P444" s="63">
        <v>434</v>
      </c>
      <c r="Q444" s="34">
        <v>148</v>
      </c>
      <c r="R444" s="8" t="s">
        <v>284</v>
      </c>
      <c r="S444" s="8" t="s">
        <v>103</v>
      </c>
    </row>
    <row r="445" spans="16:19" x14ac:dyDescent="0.25">
      <c r="P445" s="63">
        <v>435</v>
      </c>
      <c r="Q445" s="34">
        <v>149</v>
      </c>
      <c r="R445" s="8" t="s">
        <v>284</v>
      </c>
      <c r="S445" s="8" t="s">
        <v>103</v>
      </c>
    </row>
    <row r="446" spans="16:19" x14ac:dyDescent="0.25">
      <c r="P446" s="63">
        <v>436</v>
      </c>
      <c r="Q446" s="34">
        <v>149</v>
      </c>
      <c r="R446" s="8" t="s">
        <v>284</v>
      </c>
      <c r="S446" s="8" t="s">
        <v>103</v>
      </c>
    </row>
    <row r="447" spans="16:19" x14ac:dyDescent="0.25">
      <c r="P447" s="63">
        <v>437</v>
      </c>
      <c r="Q447" s="34">
        <v>149</v>
      </c>
      <c r="R447" s="8" t="s">
        <v>284</v>
      </c>
      <c r="S447" s="8" t="s">
        <v>103</v>
      </c>
    </row>
    <row r="448" spans="16:19" x14ac:dyDescent="0.25">
      <c r="P448" s="63">
        <v>438</v>
      </c>
      <c r="Q448" s="34">
        <v>150</v>
      </c>
      <c r="R448" s="8" t="s">
        <v>284</v>
      </c>
      <c r="S448" s="8" t="s">
        <v>103</v>
      </c>
    </row>
    <row r="449" spans="16:19" x14ac:dyDescent="0.25">
      <c r="P449" s="63">
        <v>439</v>
      </c>
      <c r="Q449" s="34">
        <v>150</v>
      </c>
      <c r="R449" s="8" t="s">
        <v>284</v>
      </c>
      <c r="S449" s="8" t="s">
        <v>103</v>
      </c>
    </row>
    <row r="450" spans="16:19" x14ac:dyDescent="0.25">
      <c r="P450" s="63">
        <v>440</v>
      </c>
      <c r="Q450" s="34">
        <v>150</v>
      </c>
      <c r="R450" s="8" t="s">
        <v>284</v>
      </c>
      <c r="S450" s="8" t="s">
        <v>103</v>
      </c>
    </row>
    <row r="451" spans="16:19" x14ac:dyDescent="0.25">
      <c r="P451" s="63">
        <v>441</v>
      </c>
      <c r="Q451" s="34">
        <v>151</v>
      </c>
      <c r="R451" s="8" t="s">
        <v>284</v>
      </c>
      <c r="S451" s="8" t="s">
        <v>103</v>
      </c>
    </row>
    <row r="452" spans="16:19" x14ac:dyDescent="0.25">
      <c r="P452" s="63">
        <v>442</v>
      </c>
      <c r="Q452" s="34">
        <v>151</v>
      </c>
      <c r="R452" s="8" t="s">
        <v>284</v>
      </c>
      <c r="S452" s="8" t="s">
        <v>103</v>
      </c>
    </row>
    <row r="453" spans="16:19" x14ac:dyDescent="0.25">
      <c r="P453" s="63">
        <v>443</v>
      </c>
      <c r="Q453" s="34">
        <v>152</v>
      </c>
      <c r="R453" s="8" t="s">
        <v>284</v>
      </c>
      <c r="S453" s="8" t="s">
        <v>103</v>
      </c>
    </row>
    <row r="454" spans="16:19" x14ac:dyDescent="0.25">
      <c r="P454" s="63">
        <v>444</v>
      </c>
      <c r="Q454" s="34">
        <v>152</v>
      </c>
      <c r="R454" s="8" t="s">
        <v>284</v>
      </c>
      <c r="S454" s="8" t="s">
        <v>103</v>
      </c>
    </row>
    <row r="455" spans="16:19" x14ac:dyDescent="0.25">
      <c r="P455" s="63">
        <v>445</v>
      </c>
      <c r="Q455" s="34">
        <v>152</v>
      </c>
      <c r="R455" s="8" t="s">
        <v>284</v>
      </c>
      <c r="S455" s="8" t="s">
        <v>103</v>
      </c>
    </row>
    <row r="456" spans="16:19" x14ac:dyDescent="0.25">
      <c r="P456" s="63">
        <v>446</v>
      </c>
      <c r="Q456" s="34">
        <v>153</v>
      </c>
      <c r="R456" s="8" t="s">
        <v>284</v>
      </c>
      <c r="S456" s="8" t="s">
        <v>103</v>
      </c>
    </row>
    <row r="457" spans="16:19" x14ac:dyDescent="0.25">
      <c r="P457" s="63">
        <v>447</v>
      </c>
      <c r="Q457" s="34">
        <v>153</v>
      </c>
      <c r="R457" s="8" t="s">
        <v>284</v>
      </c>
      <c r="S457" s="8" t="s">
        <v>103</v>
      </c>
    </row>
    <row r="458" spans="16:19" x14ac:dyDescent="0.25">
      <c r="P458" s="63">
        <v>448</v>
      </c>
      <c r="Q458" s="34">
        <v>153</v>
      </c>
      <c r="R458" s="8" t="s">
        <v>284</v>
      </c>
      <c r="S458" s="8" t="s">
        <v>103</v>
      </c>
    </row>
    <row r="459" spans="16:19" x14ac:dyDescent="0.25">
      <c r="P459" s="63">
        <v>449</v>
      </c>
      <c r="Q459" s="34">
        <v>154</v>
      </c>
      <c r="R459" s="8" t="s">
        <v>284</v>
      </c>
      <c r="S459" s="8" t="s">
        <v>103</v>
      </c>
    </row>
    <row r="460" spans="16:19" x14ac:dyDescent="0.25">
      <c r="P460" s="63">
        <v>450</v>
      </c>
      <c r="Q460" s="34">
        <v>154</v>
      </c>
      <c r="R460" s="8" t="s">
        <v>284</v>
      </c>
      <c r="S460" s="8" t="s">
        <v>103</v>
      </c>
    </row>
  </sheetData>
  <sheetProtection algorithmName="SHA-512" hashValue="LjcGkFWqydAHfgCMFG6XNkds1wIY02/9l56zztfxbmbdrDJ4/TxpN9BZWr39aS8XHILMent/BGelXmIDl5Oxew==" saltValue="jW9NAHA+Yvp8RFUbc+CPnA==" spinCount="100000" sheet="1" objects="1" scenarios="1"/>
  <sortState xmlns:xlrd2="http://schemas.microsoft.com/office/spreadsheetml/2017/richdata2" ref="A3:C4">
    <sortCondition ref="A3"/>
  </sortState>
  <mergeCells count="3">
    <mergeCell ref="K9:L9"/>
    <mergeCell ref="P8:S8"/>
    <mergeCell ref="U8:X8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B21BFF60FE364DA1B02316A107CABE" ma:contentTypeVersion="16" ma:contentTypeDescription="Een nieuw document maken." ma:contentTypeScope="" ma:versionID="63dd9c33de5dac8cae5ef81e71538f38">
  <xsd:schema xmlns:xsd="http://www.w3.org/2001/XMLSchema" xmlns:xs="http://www.w3.org/2001/XMLSchema" xmlns:p="http://schemas.microsoft.com/office/2006/metadata/properties" xmlns:ns2="c63d1cd4-3a86-4125-a048-418cd94b7970" xmlns:ns3="78cb95ab-8b08-47ea-89ba-ca1a603d4cc5" targetNamespace="http://schemas.microsoft.com/office/2006/metadata/properties" ma:root="true" ma:fieldsID="ed2dae3a83a0a87f92c41d64cd2fa904" ns2:_="" ns3:_="">
    <xsd:import namespace="c63d1cd4-3a86-4125-a048-418cd94b7970"/>
    <xsd:import namespace="78cb95ab-8b08-47ea-89ba-ca1a603d4c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d1cd4-3a86-4125-a048-418cd94b79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51722d2-f8a3-4141-abcc-d6c6463aa79b}" ma:internalName="TaxCatchAll" ma:showField="CatchAllData" ma:web="c63d1cd4-3a86-4125-a048-418cd94b79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b95ab-8b08-47ea-89ba-ca1a603d4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486564-82b7-44ae-a7ab-485540714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cb95ab-8b08-47ea-89ba-ca1a603d4cc5">
      <Terms xmlns="http://schemas.microsoft.com/office/infopath/2007/PartnerControls"/>
    </lcf76f155ced4ddcb4097134ff3c332f>
    <TaxCatchAll xmlns="c63d1cd4-3a86-4125-a048-418cd94b7970" xsi:nil="true"/>
  </documentManagement>
</p:properties>
</file>

<file path=customXml/itemProps1.xml><?xml version="1.0" encoding="utf-8"?>
<ds:datastoreItem xmlns:ds="http://schemas.openxmlformats.org/officeDocument/2006/customXml" ds:itemID="{1DE21904-4C4E-40C0-885A-430B83CDE994}"/>
</file>

<file path=customXml/itemProps2.xml><?xml version="1.0" encoding="utf-8"?>
<ds:datastoreItem xmlns:ds="http://schemas.openxmlformats.org/officeDocument/2006/customXml" ds:itemID="{3EFDC0E5-2ADB-4F44-B867-535A8FDCB45F}"/>
</file>

<file path=customXml/itemProps3.xml><?xml version="1.0" encoding="utf-8"?>
<ds:datastoreItem xmlns:ds="http://schemas.openxmlformats.org/officeDocument/2006/customXml" ds:itemID="{6A011143-EFC3-4803-B522-1B5A4DCD3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61</vt:i4>
      </vt:variant>
    </vt:vector>
  </HeadingPairs>
  <TitlesOfParts>
    <vt:vector size="68" baseType="lpstr">
      <vt:lpstr>invoer</vt:lpstr>
      <vt:lpstr>didleeftijd</vt:lpstr>
      <vt:lpstr>rolmenu</vt:lpstr>
      <vt:lpstr>CITO_BLezen</vt:lpstr>
      <vt:lpstr>CITO_Spelling</vt:lpstr>
      <vt:lpstr>CITO_Rekenen</vt:lpstr>
      <vt:lpstr>Cito_dmt</vt:lpstr>
      <vt:lpstr>_DMT3</vt:lpstr>
      <vt:lpstr>aantal_goed</vt:lpstr>
      <vt:lpstr>CITO_BLezen!Afdrukbereik</vt:lpstr>
      <vt:lpstr>Cito_dmt!Afdrukbereik</vt:lpstr>
      <vt:lpstr>CITO_Spelling!Afdrukbereik</vt:lpstr>
      <vt:lpstr>didleeftijd!Afdrukbereik</vt:lpstr>
      <vt:lpstr>invoer!Afdrukbereik</vt:lpstr>
      <vt:lpstr>rolmenu!Afdrukbereik</vt:lpstr>
      <vt:lpstr>BL_E4_M5_cito3.0</vt:lpstr>
      <vt:lpstr>BL_E5_cito3.0</vt:lpstr>
      <vt:lpstr>BL_E6_cito3.0</vt:lpstr>
      <vt:lpstr>BL_E7_cito3.0</vt:lpstr>
      <vt:lpstr>BL_M5_cito3.0</vt:lpstr>
      <vt:lpstr>BL_M6_cito3.0</vt:lpstr>
      <vt:lpstr>BL_M7_cito3.0</vt:lpstr>
      <vt:lpstr>didleeftijd</vt:lpstr>
      <vt:lpstr>dle</vt:lpstr>
      <vt:lpstr>DMT_kaart_123_norm2017</vt:lpstr>
      <vt:lpstr>DMT_kaart_23_norm2017</vt:lpstr>
      <vt:lpstr>gebdatum</vt:lpstr>
      <vt:lpstr>grensdatum</vt:lpstr>
      <vt:lpstr>idem</vt:lpstr>
      <vt:lpstr>lijst_cito_tl_</vt:lpstr>
      <vt:lpstr>lijstdidleeftijd</vt:lpstr>
      <vt:lpstr>LOVS2.0_BegrijpendLezen_M5_start_vervolg1</vt:lpstr>
      <vt:lpstr>maanden</vt:lpstr>
      <vt:lpstr>Naam_DMT</vt:lpstr>
      <vt:lpstr>naambl</vt:lpstr>
      <vt:lpstr>naamrek</vt:lpstr>
      <vt:lpstr>naamspelling</vt:lpstr>
      <vt:lpstr>Rekenen_Wiskunde_E4M5_cito3.0</vt:lpstr>
      <vt:lpstr>Rekenen_Wiskunde_E5_cito3.0</vt:lpstr>
      <vt:lpstr>Rekenen_Wiskunde_E5M6_cito3.0</vt:lpstr>
      <vt:lpstr>Rekenen_Wiskunde_E6_cito3.0</vt:lpstr>
      <vt:lpstr>Rekenen_Wiskunde_E7_cito3.0</vt:lpstr>
      <vt:lpstr>Rekenen_wiskunde_M5_cito3.0</vt:lpstr>
      <vt:lpstr>Rekenen_Wiskunde_M5E5_cito3.0</vt:lpstr>
      <vt:lpstr>Rekenen_wiskunde_M6_cito3.0</vt:lpstr>
      <vt:lpstr>Rekenen_Wiskunde_M6E6_cito3.0</vt:lpstr>
      <vt:lpstr>Rekenen_wiskunde_M7_cito3.0</vt:lpstr>
      <vt:lpstr>rendement</vt:lpstr>
      <vt:lpstr>Score_CITO_Rek</vt:lpstr>
      <vt:lpstr>score_CITO_Spelling</vt:lpstr>
      <vt:lpstr>score_citoBL</vt:lpstr>
      <vt:lpstr>score_DMT</vt:lpstr>
      <vt:lpstr>Spelling_E4M5_cito3.0</vt:lpstr>
      <vt:lpstr>Spelling_E5_cito3.0</vt:lpstr>
      <vt:lpstr>Spelling_E5M6_cito3.0</vt:lpstr>
      <vt:lpstr>Spelling_E6_cito3.0</vt:lpstr>
      <vt:lpstr>Spelling_E7_cito3.0</vt:lpstr>
      <vt:lpstr>Spelling_M5_cito3.0</vt:lpstr>
      <vt:lpstr>Spelling_M5E5_cito3.0</vt:lpstr>
      <vt:lpstr>Spelling_M6_cito3.0</vt:lpstr>
      <vt:lpstr>Spelling_M6E6_cito3.0</vt:lpstr>
      <vt:lpstr>Spelling_M7_cito3.0</vt:lpstr>
      <vt:lpstr>toetsmaand</vt:lpstr>
      <vt:lpstr>vul_correcte_score_in</vt:lpstr>
      <vt:lpstr>Zoek_BL</vt:lpstr>
      <vt:lpstr>Zoek_DMT</vt:lpstr>
      <vt:lpstr>Zoek_Rekenen</vt:lpstr>
      <vt:lpstr>Zoek_Spelling</vt:lpstr>
    </vt:vector>
  </TitlesOfParts>
  <Manager>Nico Jonker</Manager>
  <Company>1801/RVC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 leerachterstand</dc:title>
  <dc:subject>2023-2024</dc:subject>
  <dc:creator>Greetje van Dijk</dc:creator>
  <cp:keywords/>
  <dc:description>©1801 Jeugd en onderwijsadvies -RVC_x000d_
www.onderwijsadvies.nl/www.1801.nl_x000d_
E-mail: info@1801.nl</dc:description>
  <cp:lastModifiedBy>Sonja Hardenbol | SWV VO MHR</cp:lastModifiedBy>
  <cp:revision/>
  <dcterms:created xsi:type="dcterms:W3CDTF">2002-04-09T08:35:11Z</dcterms:created>
  <dcterms:modified xsi:type="dcterms:W3CDTF">2022-08-22T12:18:43Z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0x01010007B21BFF60FE364DA1B02316A107CABE</vt:lpwstr>
  </property>
</Properties>
</file>